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5480" windowHeight="10230" tabRatio="438"/>
  </bookViews>
  <sheets>
    <sheet name="органы управления " sheetId="9" r:id="rId1"/>
    <sheet name="образование+молодежка" sheetId="2" r:id="rId2"/>
    <sheet name="культура" sheetId="4" r:id="rId3"/>
    <sheet name="физ-ра" sheetId="6" r:id="rId4"/>
    <sheet name="прочие.." sheetId="7" r:id="rId5"/>
    <sheet name="свод приложение 6" sheetId="10" state="hidden" r:id="rId6"/>
    <sheet name="Лист1" sheetId="11" r:id="rId7"/>
  </sheets>
  <definedNames>
    <definedName name="_xlnm.Print_Titles" localSheetId="1">'образование+молодежка'!$18:$18</definedName>
    <definedName name="_xlnm.Print_Area" localSheetId="2">культура!$A$1:$X$32</definedName>
    <definedName name="_xlnm.Print_Area" localSheetId="1">'образование+молодежка'!$B$1:$X$29</definedName>
    <definedName name="_xlnm.Print_Area" localSheetId="0">'органы управления '!$A$1:$X$24</definedName>
    <definedName name="_xlnm.Print_Area" localSheetId="4">прочие..!$A$2:$X$34</definedName>
  </definedNames>
  <calcPr calcId="125725" iterate="1"/>
</workbook>
</file>

<file path=xl/calcChain.xml><?xml version="1.0" encoding="utf-8"?>
<calcChain xmlns="http://schemas.openxmlformats.org/spreadsheetml/2006/main">
  <c r="I1" i="7"/>
  <c r="E1"/>
  <c r="F1"/>
  <c r="G1"/>
  <c r="H1"/>
  <c r="J1"/>
  <c r="K1"/>
  <c r="L1"/>
  <c r="M1"/>
  <c r="N1"/>
  <c r="O1"/>
  <c r="P1"/>
  <c r="Q1"/>
  <c r="R1"/>
  <c r="S1"/>
  <c r="T1"/>
  <c r="U1"/>
  <c r="V1"/>
  <c r="W1"/>
  <c r="X1"/>
  <c r="D1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D74"/>
  <c r="N80"/>
  <c r="O80"/>
  <c r="M80"/>
  <c r="M61"/>
  <c r="D61"/>
  <c r="N68"/>
  <c r="O68"/>
  <c r="M70"/>
  <c r="M71"/>
  <c r="N71"/>
  <c r="O71"/>
  <c r="N72"/>
  <c r="O72"/>
  <c r="N73"/>
  <c r="O73"/>
  <c r="E19" i="6"/>
  <c r="F19"/>
  <c r="G19"/>
  <c r="H19"/>
  <c r="I19"/>
  <c r="J34" i="4"/>
  <c r="E55" i="2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D55"/>
  <c r="S64"/>
  <c r="T64"/>
  <c r="U64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D39"/>
  <c r="N54"/>
  <c r="O54"/>
  <c r="O162" i="9"/>
  <c r="E40"/>
  <c r="E50"/>
  <c r="E60"/>
  <c r="E80"/>
  <c r="E90"/>
  <c r="E100"/>
  <c r="E110"/>
  <c r="E120"/>
  <c r="E130"/>
  <c r="E140"/>
  <c r="E150"/>
  <c r="E160"/>
  <c r="E170"/>
  <c r="E180"/>
  <c r="E190"/>
  <c r="N56" i="7" l="1"/>
  <c r="O56"/>
  <c r="N57"/>
  <c r="O57"/>
  <c r="M57"/>
  <c r="M56"/>
  <c r="M52"/>
  <c r="T55"/>
  <c r="U55"/>
  <c r="M55" l="1"/>
  <c r="M42" i="9"/>
  <c r="N42"/>
  <c r="O42"/>
  <c r="M43"/>
  <c r="N43"/>
  <c r="O43"/>
  <c r="M44"/>
  <c r="N44"/>
  <c r="O44"/>
  <c r="N41"/>
  <c r="O41"/>
  <c r="Q74"/>
  <c r="N74"/>
  <c r="Q73"/>
  <c r="N73"/>
  <c r="Q72"/>
  <c r="N72"/>
  <c r="R71"/>
  <c r="O71" s="1"/>
  <c r="U70"/>
  <c r="R70"/>
  <c r="P70"/>
  <c r="Q70" s="1"/>
  <c r="O70"/>
  <c r="M70"/>
  <c r="N70" s="1"/>
  <c r="G170"/>
  <c r="F160" l="1"/>
  <c r="G160"/>
  <c r="H160"/>
  <c r="I160"/>
  <c r="M123" l="1"/>
  <c r="M124"/>
  <c r="M122"/>
  <c r="N51"/>
  <c r="O51"/>
  <c r="M51"/>
  <c r="N52"/>
  <c r="O52"/>
  <c r="M52"/>
  <c r="N53"/>
  <c r="O53"/>
  <c r="M53"/>
  <c r="T52" i="7"/>
  <c r="N62" i="9" l="1"/>
  <c r="N64"/>
  <c r="N172"/>
  <c r="O172"/>
  <c r="N173"/>
  <c r="O173"/>
  <c r="N174"/>
  <c r="O174"/>
  <c r="M173"/>
  <c r="M174"/>
  <c r="M172"/>
  <c r="M85" i="7"/>
  <c r="O84"/>
  <c r="O85"/>
  <c r="N84"/>
  <c r="N85"/>
  <c r="M84"/>
  <c r="S30" i="6" l="1"/>
  <c r="N20"/>
  <c r="N21"/>
  <c r="N22"/>
  <c r="M21"/>
  <c r="M22"/>
  <c r="M20"/>
  <c r="M25"/>
  <c r="N25"/>
  <c r="M26"/>
  <c r="N26"/>
  <c r="N24"/>
  <c r="M24"/>
  <c r="N77" i="2"/>
  <c r="O77"/>
  <c r="M77"/>
  <c r="M76"/>
  <c r="M81"/>
  <c r="O122" i="9"/>
  <c r="O123"/>
  <c r="O124"/>
  <c r="N122"/>
  <c r="M45" i="2"/>
  <c r="N49"/>
  <c r="O49"/>
  <c r="N50"/>
  <c r="O50"/>
  <c r="N45"/>
  <c r="O45"/>
  <c r="N46"/>
  <c r="O46"/>
  <c r="N47"/>
  <c r="O47"/>
  <c r="M49"/>
  <c r="M50"/>
  <c r="M46"/>
  <c r="M47"/>
  <c r="N51"/>
  <c r="O51"/>
  <c r="M51"/>
  <c r="O102" i="9"/>
  <c r="O103"/>
  <c r="O104"/>
  <c r="N103"/>
  <c r="N104"/>
  <c r="N102"/>
  <c r="O192"/>
  <c r="N192"/>
  <c r="O194"/>
  <c r="N194"/>
  <c r="T190"/>
  <c r="U190"/>
  <c r="S160"/>
  <c r="T160"/>
  <c r="U160"/>
  <c r="V160"/>
  <c r="W160"/>
  <c r="X160"/>
  <c r="N164"/>
  <c r="N163"/>
  <c r="N162"/>
  <c r="N143"/>
  <c r="N154"/>
  <c r="N153"/>
  <c r="N152"/>
  <c r="N83"/>
  <c r="O83"/>
  <c r="N84"/>
  <c r="O84"/>
  <c r="O82"/>
  <c r="N82"/>
  <c r="U22" l="1"/>
  <c r="U33" s="1"/>
  <c r="O20" i="6" l="1"/>
  <c r="O21"/>
  <c r="N19"/>
  <c r="O26"/>
  <c r="N142" i="9" l="1"/>
  <c r="J26"/>
  <c r="K26"/>
  <c r="L26"/>
  <c r="V26"/>
  <c r="W26"/>
  <c r="X26"/>
  <c r="E64" i="2" l="1"/>
  <c r="F64"/>
  <c r="G64"/>
  <c r="H64"/>
  <c r="I64"/>
  <c r="J64"/>
  <c r="K64"/>
  <c r="L64"/>
  <c r="P64"/>
  <c r="Q64"/>
  <c r="R64"/>
  <c r="V64"/>
  <c r="W64"/>
  <c r="D64"/>
  <c r="F60"/>
  <c r="H60"/>
  <c r="I60"/>
  <c r="J60"/>
  <c r="K60"/>
  <c r="L60"/>
  <c r="P60"/>
  <c r="Q60"/>
  <c r="R60"/>
  <c r="S60"/>
  <c r="T60"/>
  <c r="U60"/>
  <c r="V60"/>
  <c r="W60"/>
  <c r="X60"/>
  <c r="N25" i="4"/>
  <c r="O25"/>
  <c r="M25"/>
  <c r="N27"/>
  <c r="O27"/>
  <c r="N28"/>
  <c r="O28"/>
  <c r="N29"/>
  <c r="O29"/>
  <c r="N30"/>
  <c r="O30"/>
  <c r="M28"/>
  <c r="M29"/>
  <c r="M30"/>
  <c r="M27"/>
  <c r="N61" i="2"/>
  <c r="O61"/>
  <c r="N62"/>
  <c r="O62"/>
  <c r="N63"/>
  <c r="O63"/>
  <c r="M62"/>
  <c r="M63"/>
  <c r="M61"/>
  <c r="M67"/>
  <c r="N67"/>
  <c r="O67"/>
  <c r="M68"/>
  <c r="N68"/>
  <c r="O68"/>
  <c r="M69"/>
  <c r="N69"/>
  <c r="O69"/>
  <c r="E44"/>
  <c r="F44"/>
  <c r="G44"/>
  <c r="H44"/>
  <c r="I44"/>
  <c r="J44"/>
  <c r="K44"/>
  <c r="L44"/>
  <c r="D44"/>
  <c r="M52"/>
  <c r="N52"/>
  <c r="O52"/>
  <c r="M53"/>
  <c r="N53"/>
  <c r="O53"/>
  <c r="M54"/>
  <c r="M60" l="1"/>
  <c r="N60"/>
  <c r="O60"/>
  <c r="M44"/>
  <c r="N182" i="9"/>
  <c r="O182"/>
  <c r="N183"/>
  <c r="O183"/>
  <c r="M183"/>
  <c r="M182"/>
  <c r="M72" i="7"/>
  <c r="M73"/>
  <c r="M68"/>
  <c r="M103" i="9"/>
  <c r="M104"/>
  <c r="M102"/>
  <c r="O121"/>
  <c r="N121"/>
  <c r="M121"/>
  <c r="X120"/>
  <c r="W120"/>
  <c r="V120"/>
  <c r="U120"/>
  <c r="T120"/>
  <c r="S120"/>
  <c r="R120"/>
  <c r="P120"/>
  <c r="O120"/>
  <c r="M120"/>
  <c r="I120"/>
  <c r="H120"/>
  <c r="G120"/>
  <c r="F120"/>
  <c r="D120"/>
  <c r="O94"/>
  <c r="N94"/>
  <c r="M94"/>
  <c r="O93"/>
  <c r="N93"/>
  <c r="M93"/>
  <c r="O92"/>
  <c r="N92"/>
  <c r="M92"/>
  <c r="O91"/>
  <c r="N91"/>
  <c r="M91"/>
  <c r="X90"/>
  <c r="W90"/>
  <c r="V90"/>
  <c r="U90"/>
  <c r="T90"/>
  <c r="S90"/>
  <c r="R90"/>
  <c r="Q90"/>
  <c r="P90"/>
  <c r="I90"/>
  <c r="H90"/>
  <c r="G90"/>
  <c r="F90"/>
  <c r="D90"/>
  <c r="O152"/>
  <c r="O153"/>
  <c r="O154"/>
  <c r="M152"/>
  <c r="M90" l="1"/>
  <c r="N90"/>
  <c r="O90"/>
  <c r="M83"/>
  <c r="M84"/>
  <c r="M82"/>
  <c r="N112"/>
  <c r="O112"/>
  <c r="N113"/>
  <c r="O113"/>
  <c r="N114"/>
  <c r="O114"/>
  <c r="M113"/>
  <c r="M114"/>
  <c r="M112"/>
  <c r="O62" l="1"/>
  <c r="N63"/>
  <c r="N60" s="1"/>
  <c r="O63"/>
  <c r="O64"/>
  <c r="M63"/>
  <c r="M64"/>
  <c r="M62"/>
  <c r="N193"/>
  <c r="N190" s="1"/>
  <c r="O193"/>
  <c r="M194"/>
  <c r="M192"/>
  <c r="M29" i="7"/>
  <c r="M28"/>
  <c r="E34"/>
  <c r="F34"/>
  <c r="G34"/>
  <c r="H34"/>
  <c r="I34"/>
  <c r="J34"/>
  <c r="K34"/>
  <c r="L34"/>
  <c r="O34"/>
  <c r="P34"/>
  <c r="Q34"/>
  <c r="R34"/>
  <c r="S34"/>
  <c r="T34"/>
  <c r="U34"/>
  <c r="V34"/>
  <c r="W34"/>
  <c r="X34"/>
  <c r="D34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D33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D32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D31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D30"/>
  <c r="E29"/>
  <c r="F29"/>
  <c r="G29"/>
  <c r="H29"/>
  <c r="I29"/>
  <c r="J29"/>
  <c r="K29"/>
  <c r="L29"/>
  <c r="N29"/>
  <c r="P29"/>
  <c r="Q29"/>
  <c r="S29"/>
  <c r="T29"/>
  <c r="U29"/>
  <c r="V29"/>
  <c r="W29"/>
  <c r="X29"/>
  <c r="D29"/>
  <c r="E28"/>
  <c r="E27" s="1"/>
  <c r="F28"/>
  <c r="G28"/>
  <c r="H28"/>
  <c r="I28"/>
  <c r="J28"/>
  <c r="K28"/>
  <c r="L28"/>
  <c r="N28"/>
  <c r="O28"/>
  <c r="P28"/>
  <c r="Q28"/>
  <c r="R28"/>
  <c r="S28"/>
  <c r="T28"/>
  <c r="U28"/>
  <c r="V28"/>
  <c r="W28"/>
  <c r="X28"/>
  <c r="D28"/>
  <c r="F24"/>
  <c r="G24"/>
  <c r="H24"/>
  <c r="I24"/>
  <c r="J24"/>
  <c r="K24"/>
  <c r="L24"/>
  <c r="S24"/>
  <c r="S23" s="1"/>
  <c r="T24"/>
  <c r="V24"/>
  <c r="W24"/>
  <c r="X24"/>
  <c r="E25"/>
  <c r="F25"/>
  <c r="G25"/>
  <c r="H25"/>
  <c r="I25"/>
  <c r="J25"/>
  <c r="J23" s="1"/>
  <c r="K25"/>
  <c r="L25"/>
  <c r="M25"/>
  <c r="N25"/>
  <c r="O25"/>
  <c r="P25"/>
  <c r="Q25"/>
  <c r="R25"/>
  <c r="S25"/>
  <c r="T25"/>
  <c r="U25"/>
  <c r="V25"/>
  <c r="V23" s="1"/>
  <c r="W25"/>
  <c r="X25"/>
  <c r="X23" s="1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D25"/>
  <c r="D26"/>
  <c r="K27"/>
  <c r="Q27"/>
  <c r="S27"/>
  <c r="W27"/>
  <c r="D27"/>
  <c r="M58"/>
  <c r="N58"/>
  <c r="O58"/>
  <c r="M59"/>
  <c r="N59"/>
  <c r="O59"/>
  <c r="M60"/>
  <c r="N60"/>
  <c r="O60"/>
  <c r="H23" l="1"/>
  <c r="F23"/>
  <c r="M60" i="9"/>
  <c r="U27" i="7"/>
  <c r="T23"/>
  <c r="L23"/>
  <c r="K23"/>
  <c r="G27"/>
  <c r="I23"/>
  <c r="G23"/>
  <c r="I27"/>
  <c r="O40" i="9"/>
  <c r="W23" i="7"/>
  <c r="X27"/>
  <c r="T27"/>
  <c r="P27"/>
  <c r="L27"/>
  <c r="H27"/>
  <c r="V27"/>
  <c r="J27"/>
  <c r="F27"/>
  <c r="E24" i="2" l="1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E25"/>
  <c r="F25"/>
  <c r="G25"/>
  <c r="H25"/>
  <c r="I25"/>
  <c r="J25"/>
  <c r="K25"/>
  <c r="L25"/>
  <c r="P25"/>
  <c r="Q25"/>
  <c r="R25"/>
  <c r="V25"/>
  <c r="W25"/>
  <c r="X25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X23" s="1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D25"/>
  <c r="D26"/>
  <c r="D27"/>
  <c r="D28"/>
  <c r="D29"/>
  <c r="D24"/>
  <c r="E20"/>
  <c r="F20"/>
  <c r="G20"/>
  <c r="H20"/>
  <c r="I20"/>
  <c r="J20"/>
  <c r="K20"/>
  <c r="L20"/>
  <c r="P20"/>
  <c r="Q20"/>
  <c r="R20"/>
  <c r="S20"/>
  <c r="T20"/>
  <c r="U20"/>
  <c r="V20"/>
  <c r="W20"/>
  <c r="X20"/>
  <c r="F21"/>
  <c r="H21"/>
  <c r="J21"/>
  <c r="K21"/>
  <c r="L21"/>
  <c r="M21"/>
  <c r="P21"/>
  <c r="Q21"/>
  <c r="R21"/>
  <c r="S21"/>
  <c r="T21"/>
  <c r="U21"/>
  <c r="V21"/>
  <c r="V19" s="1"/>
  <c r="W21"/>
  <c r="X21"/>
  <c r="E22"/>
  <c r="F22"/>
  <c r="G22"/>
  <c r="H22"/>
  <c r="I22"/>
  <c r="J22"/>
  <c r="K22"/>
  <c r="L22"/>
  <c r="M22"/>
  <c r="N22"/>
  <c r="O22"/>
  <c r="P22"/>
  <c r="P19" s="1"/>
  <c r="Q22"/>
  <c r="R22"/>
  <c r="S22"/>
  <c r="S19" s="1"/>
  <c r="T22"/>
  <c r="T19" s="1"/>
  <c r="U22"/>
  <c r="U19" s="1"/>
  <c r="V22"/>
  <c r="W22"/>
  <c r="X22"/>
  <c r="D21"/>
  <c r="D22"/>
  <c r="D20"/>
  <c r="S21" i="9"/>
  <c r="S32" s="1"/>
  <c r="T21"/>
  <c r="T32" s="1"/>
  <c r="U21"/>
  <c r="U32" s="1"/>
  <c r="S22"/>
  <c r="S33" s="1"/>
  <c r="T22"/>
  <c r="T33" s="1"/>
  <c r="R23"/>
  <c r="R34" s="1"/>
  <c r="S23"/>
  <c r="S34" s="1"/>
  <c r="T23"/>
  <c r="T34" s="1"/>
  <c r="U23"/>
  <c r="U34" s="1"/>
  <c r="R24"/>
  <c r="R35" s="1"/>
  <c r="S24"/>
  <c r="S35" s="1"/>
  <c r="T24"/>
  <c r="T35" s="1"/>
  <c r="U24"/>
  <c r="U35" s="1"/>
  <c r="K20"/>
  <c r="K28" s="1"/>
  <c r="L20"/>
  <c r="L28" s="1"/>
  <c r="J20"/>
  <c r="J28" s="1"/>
  <c r="I21"/>
  <c r="E21"/>
  <c r="F21"/>
  <c r="G21"/>
  <c r="H21"/>
  <c r="E22"/>
  <c r="F22"/>
  <c r="G22"/>
  <c r="H22"/>
  <c r="I22"/>
  <c r="E23"/>
  <c r="F23"/>
  <c r="G23"/>
  <c r="H23"/>
  <c r="I23"/>
  <c r="E24"/>
  <c r="F24"/>
  <c r="G24"/>
  <c r="H24"/>
  <c r="I24"/>
  <c r="D22"/>
  <c r="D23"/>
  <c r="D24"/>
  <c r="D21"/>
  <c r="P23" i="2" l="1"/>
  <c r="F19"/>
  <c r="D19"/>
  <c r="J19"/>
  <c r="H19"/>
  <c r="V23"/>
  <c r="H23"/>
  <c r="F23"/>
  <c r="E23"/>
  <c r="I23"/>
  <c r="D23"/>
  <c r="D20" i="9"/>
  <c r="L19" i="2"/>
  <c r="K19"/>
  <c r="Q23"/>
  <c r="W19"/>
  <c r="W23"/>
  <c r="G23"/>
  <c r="R23"/>
  <c r="J23"/>
  <c r="X19"/>
  <c r="L23"/>
  <c r="R19"/>
  <c r="K23"/>
  <c r="Q19"/>
  <c r="E20" i="9"/>
  <c r="T20"/>
  <c r="S20"/>
  <c r="U20"/>
  <c r="H20"/>
  <c r="F20"/>
  <c r="I20"/>
  <c r="G20"/>
  <c r="M170"/>
  <c r="E70" i="7" l="1"/>
  <c r="E61" s="1"/>
  <c r="F70"/>
  <c r="F61" s="1"/>
  <c r="G70"/>
  <c r="G61" s="1"/>
  <c r="H70"/>
  <c r="H61" s="1"/>
  <c r="I70"/>
  <c r="I61" s="1"/>
  <c r="J70"/>
  <c r="J61" s="1"/>
  <c r="K70"/>
  <c r="K61" s="1"/>
  <c r="L70"/>
  <c r="L61" s="1"/>
  <c r="N70"/>
  <c r="N61" s="1"/>
  <c r="O70"/>
  <c r="O61" s="1"/>
  <c r="P70"/>
  <c r="P61" s="1"/>
  <c r="Q70"/>
  <c r="Q61" s="1"/>
  <c r="R70"/>
  <c r="R61" s="1"/>
  <c r="S70"/>
  <c r="S61" s="1"/>
  <c r="T70"/>
  <c r="T61" s="1"/>
  <c r="U70"/>
  <c r="U61" s="1"/>
  <c r="V70"/>
  <c r="V61" s="1"/>
  <c r="W70"/>
  <c r="W61" s="1"/>
  <c r="X70"/>
  <c r="X61" s="1"/>
  <c r="D70"/>
  <c r="M161" i="9"/>
  <c r="N161"/>
  <c r="O161"/>
  <c r="M162"/>
  <c r="M163"/>
  <c r="O163"/>
  <c r="M164"/>
  <c r="O164"/>
  <c r="M151"/>
  <c r="N151"/>
  <c r="O151"/>
  <c r="M153"/>
  <c r="M154"/>
  <c r="R140"/>
  <c r="M141"/>
  <c r="N141"/>
  <c r="O141"/>
  <c r="M142"/>
  <c r="O142"/>
  <c r="M143"/>
  <c r="O143"/>
  <c r="M144"/>
  <c r="N144"/>
  <c r="O144"/>
  <c r="M131"/>
  <c r="N131"/>
  <c r="O131"/>
  <c r="M132"/>
  <c r="N132"/>
  <c r="O132"/>
  <c r="M133"/>
  <c r="N133"/>
  <c r="O133"/>
  <c r="M134"/>
  <c r="N134"/>
  <c r="O134"/>
  <c r="O111"/>
  <c r="N111"/>
  <c r="M111"/>
  <c r="X23" i="4"/>
  <c r="U23" s="1"/>
  <c r="X26"/>
  <c r="W26"/>
  <c r="W23"/>
  <c r="W22" s="1"/>
  <c r="V23"/>
  <c r="V26"/>
  <c r="U26"/>
  <c r="T26"/>
  <c r="P26"/>
  <c r="M26"/>
  <c r="V34" l="1"/>
  <c r="N24"/>
  <c r="O24"/>
  <c r="N66" i="2"/>
  <c r="N64" s="1"/>
  <c r="T25"/>
  <c r="T23" s="1"/>
  <c r="O66"/>
  <c r="O64" s="1"/>
  <c r="U25"/>
  <c r="U23" s="1"/>
  <c r="T23" i="4"/>
  <c r="T22" s="1"/>
  <c r="S34" s="1"/>
  <c r="U22"/>
  <c r="T34" s="1"/>
  <c r="Q55" i="7" l="1"/>
  <c r="Q50" i="9"/>
  <c r="R50"/>
  <c r="P50"/>
  <c r="M50"/>
  <c r="G40"/>
  <c r="H40"/>
  <c r="I40"/>
  <c r="N52" i="7" l="1"/>
  <c r="I150" i="9"/>
  <c r="Q24" i="7" l="1"/>
  <c r="Q23" s="1"/>
  <c r="F130" i="9"/>
  <c r="G130"/>
  <c r="H130"/>
  <c r="I130"/>
  <c r="G110"/>
  <c r="H110"/>
  <c r="I110"/>
  <c r="K79" i="7" l="1"/>
  <c r="E83"/>
  <c r="F83"/>
  <c r="G83"/>
  <c r="H83"/>
  <c r="I83"/>
  <c r="D83"/>
  <c r="O60" i="9"/>
  <c r="M80"/>
  <c r="P80"/>
  <c r="I80"/>
  <c r="H80"/>
  <c r="K23" i="6" l="1"/>
  <c r="L23"/>
  <c r="F23"/>
  <c r="F30" s="1"/>
  <c r="G23"/>
  <c r="G30" s="1"/>
  <c r="H23"/>
  <c r="I23"/>
  <c r="I30" s="1"/>
  <c r="L19"/>
  <c r="K19"/>
  <c r="J19"/>
  <c r="M75" i="2"/>
  <c r="M79"/>
  <c r="V81"/>
  <c r="S81"/>
  <c r="K79"/>
  <c r="L79"/>
  <c r="D79"/>
  <c r="K75"/>
  <c r="L75"/>
  <c r="J75"/>
  <c r="H75"/>
  <c r="I55" i="7"/>
  <c r="F51"/>
  <c r="G51"/>
  <c r="H51"/>
  <c r="J55"/>
  <c r="I51"/>
  <c r="F50" i="9"/>
  <c r="G50"/>
  <c r="H50"/>
  <c r="I50"/>
  <c r="P190"/>
  <c r="Q190"/>
  <c r="R190"/>
  <c r="O190"/>
  <c r="F190"/>
  <c r="G190"/>
  <c r="H190"/>
  <c r="I190"/>
  <c r="D50"/>
  <c r="S66" i="2"/>
  <c r="O26" i="4"/>
  <c r="L30" i="6" l="1"/>
  <c r="K30"/>
  <c r="M66" i="2"/>
  <c r="S25"/>
  <c r="S23" s="1"/>
  <c r="O180" i="9"/>
  <c r="N24" i="7"/>
  <c r="N23" s="1"/>
  <c r="N34"/>
  <c r="N27" s="1"/>
  <c r="M34"/>
  <c r="M27" s="1"/>
  <c r="X66"/>
  <c r="D79"/>
  <c r="M25" i="2" l="1"/>
  <c r="M23" s="1"/>
  <c r="M64"/>
  <c r="Q101" i="9"/>
  <c r="P101"/>
  <c r="R23" i="6"/>
  <c r="P23"/>
  <c r="D19"/>
  <c r="H30"/>
  <c r="P19"/>
  <c r="Q19"/>
  <c r="R19"/>
  <c r="S19"/>
  <c r="T19"/>
  <c r="T36" i="7" s="1"/>
  <c r="U19" i="6"/>
  <c r="V19"/>
  <c r="W19"/>
  <c r="W36" i="7" s="1"/>
  <c r="X19" i="6"/>
  <c r="O22"/>
  <c r="D23"/>
  <c r="E23"/>
  <c r="E30" s="1"/>
  <c r="J23"/>
  <c r="J30" s="1"/>
  <c r="Q23"/>
  <c r="Q30" s="1"/>
  <c r="S23"/>
  <c r="T23"/>
  <c r="T30" s="1"/>
  <c r="U23"/>
  <c r="U30" s="1"/>
  <c r="W23"/>
  <c r="W30" s="1"/>
  <c r="X23"/>
  <c r="O24"/>
  <c r="O25"/>
  <c r="X79" i="2"/>
  <c r="W79"/>
  <c r="V79"/>
  <c r="U79"/>
  <c r="T79"/>
  <c r="S79"/>
  <c r="R79"/>
  <c r="Q79"/>
  <c r="P79"/>
  <c r="S77"/>
  <c r="J79"/>
  <c r="I79"/>
  <c r="I77" s="1"/>
  <c r="H79"/>
  <c r="G79"/>
  <c r="G77" s="1"/>
  <c r="G75" s="1"/>
  <c r="F79"/>
  <c r="E79"/>
  <c r="E77" s="1"/>
  <c r="E75" s="1"/>
  <c r="F75"/>
  <c r="D75"/>
  <c r="X22" i="4"/>
  <c r="S26"/>
  <c r="S24" s="1"/>
  <c r="M24" s="1"/>
  <c r="R26"/>
  <c r="Q26"/>
  <c r="L26"/>
  <c r="K26"/>
  <c r="J26"/>
  <c r="I26"/>
  <c r="H26"/>
  <c r="G26"/>
  <c r="G24" s="1"/>
  <c r="G22" s="1"/>
  <c r="F34" s="1"/>
  <c r="F26"/>
  <c r="E26"/>
  <c r="E24" s="1"/>
  <c r="E22" s="1"/>
  <c r="D34" s="1"/>
  <c r="D26"/>
  <c r="S23"/>
  <c r="Q23"/>
  <c r="N23" s="1"/>
  <c r="V22"/>
  <c r="J22"/>
  <c r="H22"/>
  <c r="F22"/>
  <c r="D22"/>
  <c r="E52" i="7"/>
  <c r="D52"/>
  <c r="D24" s="1"/>
  <c r="D23" s="1"/>
  <c r="D36" s="1"/>
  <c r="P30" i="6" l="1"/>
  <c r="R30"/>
  <c r="X30"/>
  <c r="D30"/>
  <c r="E34" i="4"/>
  <c r="F36" i="7"/>
  <c r="C34" i="4"/>
  <c r="H36" i="7"/>
  <c r="G34" i="4"/>
  <c r="J36" i="7"/>
  <c r="I34" i="4"/>
  <c r="V36" i="7"/>
  <c r="U34" i="4"/>
  <c r="X36" i="7"/>
  <c r="W34" i="4"/>
  <c r="N26"/>
  <c r="L22"/>
  <c r="L36" i="7" s="1"/>
  <c r="K22" i="4"/>
  <c r="K36" i="7" s="1"/>
  <c r="I22" i="4"/>
  <c r="H34" s="1"/>
  <c r="E51" i="7"/>
  <c r="E24"/>
  <c r="E23" s="1"/>
  <c r="I75" i="2"/>
  <c r="I21"/>
  <c r="I19" s="1"/>
  <c r="I36" i="7" s="1"/>
  <c r="M23" i="6"/>
  <c r="V23"/>
  <c r="V30" s="1"/>
  <c r="O23"/>
  <c r="N23"/>
  <c r="N30" s="1"/>
  <c r="O19"/>
  <c r="M19"/>
  <c r="S22" i="4"/>
  <c r="P23"/>
  <c r="M23" s="1"/>
  <c r="R23"/>
  <c r="O23" s="1"/>
  <c r="M30" i="6" l="1"/>
  <c r="O30"/>
  <c r="R34" i="4"/>
  <c r="S36" i="7"/>
  <c r="K34" i="4"/>
  <c r="Q22"/>
  <c r="P34" s="1"/>
  <c r="R22"/>
  <c r="P22"/>
  <c r="Q140" i="9"/>
  <c r="M22" i="4" l="1"/>
  <c r="L34" s="1"/>
  <c r="O34"/>
  <c r="O22"/>
  <c r="N34" s="1"/>
  <c r="Q34"/>
  <c r="N22"/>
  <c r="M34" s="1"/>
  <c r="Q36" i="7"/>
  <c r="J9" i="11"/>
  <c r="E11"/>
  <c r="F11"/>
  <c r="G9"/>
  <c r="D9"/>
  <c r="E7"/>
  <c r="F7"/>
  <c r="C7"/>
  <c r="O81" i="2" l="1"/>
  <c r="O25" s="1"/>
  <c r="O23" s="1"/>
  <c r="N81"/>
  <c r="N25" s="1"/>
  <c r="N23" s="1"/>
  <c r="E86"/>
  <c r="F86"/>
  <c r="G86"/>
  <c r="H86"/>
  <c r="I86"/>
  <c r="J86"/>
  <c r="K86"/>
  <c r="L86"/>
  <c r="D86"/>
  <c r="V24" i="9" l="1"/>
  <c r="V35" s="1"/>
  <c r="W23"/>
  <c r="W34" s="1"/>
  <c r="V23"/>
  <c r="V34" s="1"/>
  <c r="W22"/>
  <c r="W33" s="1"/>
  <c r="V22"/>
  <c r="V33" s="1"/>
  <c r="N21" i="2" l="1"/>
  <c r="R75"/>
  <c r="O21"/>
  <c r="L83" i="7"/>
  <c r="K83"/>
  <c r="J83"/>
  <c r="O82"/>
  <c r="N82"/>
  <c r="M82"/>
  <c r="M79" s="1"/>
  <c r="O81"/>
  <c r="N81"/>
  <c r="M81"/>
  <c r="P79"/>
  <c r="J79"/>
  <c r="Q79"/>
  <c r="I79"/>
  <c r="H79"/>
  <c r="G79"/>
  <c r="F79"/>
  <c r="E79"/>
  <c r="O83" i="2"/>
  <c r="N83"/>
  <c r="M83"/>
  <c r="O82"/>
  <c r="N82"/>
  <c r="M82"/>
  <c r="O80"/>
  <c r="N80"/>
  <c r="M80"/>
  <c r="Q75"/>
  <c r="Q86" s="1"/>
  <c r="O79"/>
  <c r="M86"/>
  <c r="O78"/>
  <c r="N78"/>
  <c r="M78"/>
  <c r="P75"/>
  <c r="P86" s="1"/>
  <c r="O76"/>
  <c r="O20" s="1"/>
  <c r="O19" s="1"/>
  <c r="N76"/>
  <c r="N20" s="1"/>
  <c r="M20"/>
  <c r="M19" s="1"/>
  <c r="M193" i="9"/>
  <c r="O191"/>
  <c r="N191"/>
  <c r="M191"/>
  <c r="X190"/>
  <c r="W190"/>
  <c r="V190"/>
  <c r="D190"/>
  <c r="N19" i="2" l="1"/>
  <c r="N36" i="7" s="1"/>
  <c r="N79"/>
  <c r="N79" i="2"/>
  <c r="L79" i="7"/>
  <c r="R86" i="2"/>
  <c r="N75"/>
  <c r="O75"/>
  <c r="O86" s="1"/>
  <c r="M190" i="9"/>
  <c r="N86" i="2" l="1"/>
  <c r="X24" i="9" l="1"/>
  <c r="W24"/>
  <c r="W35" s="1"/>
  <c r="X23"/>
  <c r="X22"/>
  <c r="X33" s="1"/>
  <c r="X21"/>
  <c r="X32" s="1"/>
  <c r="W21"/>
  <c r="W32" s="1"/>
  <c r="V21"/>
  <c r="K48" i="2"/>
  <c r="I48"/>
  <c r="O184" i="9"/>
  <c r="N184"/>
  <c r="M184"/>
  <c r="X180"/>
  <c r="W180"/>
  <c r="V180"/>
  <c r="U180"/>
  <c r="T180"/>
  <c r="S180"/>
  <c r="R180"/>
  <c r="Q180"/>
  <c r="P180"/>
  <c r="M180"/>
  <c r="I180"/>
  <c r="H180"/>
  <c r="G180"/>
  <c r="F180"/>
  <c r="D180"/>
  <c r="O171"/>
  <c r="N171"/>
  <c r="M171"/>
  <c r="X170"/>
  <c r="W170"/>
  <c r="V170"/>
  <c r="U170"/>
  <c r="T170"/>
  <c r="S170"/>
  <c r="R170"/>
  <c r="Q170"/>
  <c r="P170"/>
  <c r="I170"/>
  <c r="I26" s="1"/>
  <c r="I28" s="1"/>
  <c r="H170"/>
  <c r="F170"/>
  <c r="D170"/>
  <c r="L48" i="2"/>
  <c r="J48"/>
  <c r="H48"/>
  <c r="G48"/>
  <c r="F48"/>
  <c r="E48"/>
  <c r="D48"/>
  <c r="X48"/>
  <c r="P48"/>
  <c r="Q48"/>
  <c r="R48"/>
  <c r="S48"/>
  <c r="T48"/>
  <c r="U48"/>
  <c r="V48"/>
  <c r="W48"/>
  <c r="O88" i="7"/>
  <c r="N88"/>
  <c r="M88"/>
  <c r="O87"/>
  <c r="N87"/>
  <c r="M87"/>
  <c r="O86"/>
  <c r="O83" s="1"/>
  <c r="N86"/>
  <c r="M86"/>
  <c r="X83"/>
  <c r="W83"/>
  <c r="V83"/>
  <c r="U83"/>
  <c r="T83"/>
  <c r="S83"/>
  <c r="X79"/>
  <c r="W79"/>
  <c r="V79"/>
  <c r="U79"/>
  <c r="T79"/>
  <c r="S79"/>
  <c r="O69"/>
  <c r="N69"/>
  <c r="M69"/>
  <c r="O67"/>
  <c r="O66" s="1"/>
  <c r="N67"/>
  <c r="M67"/>
  <c r="M66" s="1"/>
  <c r="W66"/>
  <c r="V66"/>
  <c r="U66"/>
  <c r="T66"/>
  <c r="S66"/>
  <c r="R66"/>
  <c r="Q66"/>
  <c r="P66"/>
  <c r="L66"/>
  <c r="K66"/>
  <c r="J66"/>
  <c r="J38" s="1"/>
  <c r="J40" s="1"/>
  <c r="I66"/>
  <c r="I38" s="1"/>
  <c r="I40" s="1"/>
  <c r="H66"/>
  <c r="H38" s="1"/>
  <c r="H40" s="1"/>
  <c r="G66"/>
  <c r="G38" s="1"/>
  <c r="F66"/>
  <c r="F38" s="1"/>
  <c r="F40" s="1"/>
  <c r="E66"/>
  <c r="E38" s="1"/>
  <c r="D66"/>
  <c r="X55"/>
  <c r="W55"/>
  <c r="V55"/>
  <c r="U52"/>
  <c r="U24" s="1"/>
  <c r="U23" s="1"/>
  <c r="U36" s="1"/>
  <c r="N55"/>
  <c r="S55"/>
  <c r="S52" s="1"/>
  <c r="S51" s="1"/>
  <c r="P55"/>
  <c r="P24" s="1"/>
  <c r="P23" s="1"/>
  <c r="P36" s="1"/>
  <c r="L55"/>
  <c r="K55"/>
  <c r="J51"/>
  <c r="H55"/>
  <c r="G55"/>
  <c r="F55"/>
  <c r="E55"/>
  <c r="D55"/>
  <c r="O54"/>
  <c r="N54"/>
  <c r="M54"/>
  <c r="O53"/>
  <c r="N53"/>
  <c r="M53"/>
  <c r="X51"/>
  <c r="W51"/>
  <c r="V51"/>
  <c r="X75" i="2"/>
  <c r="X86" s="1"/>
  <c r="W75"/>
  <c r="W86" s="1"/>
  <c r="V75"/>
  <c r="V86" s="1"/>
  <c r="U75"/>
  <c r="U86" s="1"/>
  <c r="T75"/>
  <c r="T86" s="1"/>
  <c r="S75"/>
  <c r="S86" s="1"/>
  <c r="O65"/>
  <c r="N65"/>
  <c r="M65"/>
  <c r="X64"/>
  <c r="G62"/>
  <c r="E62"/>
  <c r="D60"/>
  <c r="M48"/>
  <c r="X44"/>
  <c r="X38" i="7" s="1"/>
  <c r="X40" s="1"/>
  <c r="W44" i="2"/>
  <c r="V44"/>
  <c r="V38" i="7" s="1"/>
  <c r="V40" s="1"/>
  <c r="U44" i="2"/>
  <c r="T44"/>
  <c r="S44"/>
  <c r="S38" i="7" s="1"/>
  <c r="S40" s="1"/>
  <c r="R44" i="2"/>
  <c r="Q44"/>
  <c r="P44"/>
  <c r="R160" i="9"/>
  <c r="O160" s="1"/>
  <c r="Q160"/>
  <c r="N160" s="1"/>
  <c r="P160"/>
  <c r="M160" s="1"/>
  <c r="D160"/>
  <c r="X150"/>
  <c r="W150"/>
  <c r="V150"/>
  <c r="U150"/>
  <c r="T150"/>
  <c r="S150"/>
  <c r="R150"/>
  <c r="Q150"/>
  <c r="P150"/>
  <c r="H150"/>
  <c r="G150"/>
  <c r="F150"/>
  <c r="D150"/>
  <c r="X140"/>
  <c r="W140"/>
  <c r="V140"/>
  <c r="U140"/>
  <c r="O140" s="1"/>
  <c r="T140"/>
  <c r="N140" s="1"/>
  <c r="S140"/>
  <c r="P140"/>
  <c r="I140"/>
  <c r="H140"/>
  <c r="G140"/>
  <c r="F140"/>
  <c r="D140"/>
  <c r="X130"/>
  <c r="W130"/>
  <c r="V130"/>
  <c r="U130"/>
  <c r="T130"/>
  <c r="S130"/>
  <c r="R130"/>
  <c r="Q130"/>
  <c r="P130"/>
  <c r="D130"/>
  <c r="X110"/>
  <c r="W110"/>
  <c r="V110"/>
  <c r="U110"/>
  <c r="U31" s="1"/>
  <c r="T110"/>
  <c r="T31" s="1"/>
  <c r="S110"/>
  <c r="S31" s="1"/>
  <c r="R110"/>
  <c r="Q110"/>
  <c r="P110"/>
  <c r="F110"/>
  <c r="D110"/>
  <c r="O101"/>
  <c r="N101"/>
  <c r="M101"/>
  <c r="X100"/>
  <c r="W100"/>
  <c r="V100"/>
  <c r="U100"/>
  <c r="T100"/>
  <c r="S100"/>
  <c r="Q100"/>
  <c r="P100"/>
  <c r="I100"/>
  <c r="H100"/>
  <c r="G100"/>
  <c r="F100"/>
  <c r="D100"/>
  <c r="O81"/>
  <c r="N81"/>
  <c r="M81"/>
  <c r="X80"/>
  <c r="W80"/>
  <c r="V80"/>
  <c r="U80"/>
  <c r="T80"/>
  <c r="S80"/>
  <c r="R80"/>
  <c r="Q80"/>
  <c r="G80"/>
  <c r="F80"/>
  <c r="D80"/>
  <c r="O61"/>
  <c r="N61"/>
  <c r="M61"/>
  <c r="X60"/>
  <c r="W60"/>
  <c r="V60"/>
  <c r="U60"/>
  <c r="T60"/>
  <c r="S60"/>
  <c r="R60"/>
  <c r="Q60"/>
  <c r="P60"/>
  <c r="I60"/>
  <c r="H60"/>
  <c r="G60"/>
  <c r="F60"/>
  <c r="D60"/>
  <c r="O54"/>
  <c r="N54"/>
  <c r="M54"/>
  <c r="X50"/>
  <c r="W50"/>
  <c r="V50"/>
  <c r="U50"/>
  <c r="T50"/>
  <c r="S50"/>
  <c r="X40"/>
  <c r="W40"/>
  <c r="V40"/>
  <c r="U40"/>
  <c r="T40"/>
  <c r="S40"/>
  <c r="F40"/>
  <c r="D40"/>
  <c r="G8" i="11"/>
  <c r="N44" i="2"/>
  <c r="D26" i="9" l="1"/>
  <c r="D28" s="1"/>
  <c r="M150"/>
  <c r="H26"/>
  <c r="H28" s="1"/>
  <c r="E26"/>
  <c r="E28" s="1"/>
  <c r="O24"/>
  <c r="O35" s="1"/>
  <c r="X35"/>
  <c r="V20"/>
  <c r="V31" s="1"/>
  <c r="V32"/>
  <c r="O23"/>
  <c r="O34" s="1"/>
  <c r="X34"/>
  <c r="F26"/>
  <c r="F28" s="1"/>
  <c r="V28"/>
  <c r="U51" i="7"/>
  <c r="U38" s="1"/>
  <c r="U40" s="1"/>
  <c r="N150" i="9"/>
  <c r="T26"/>
  <c r="T28" s="1"/>
  <c r="W38" i="7"/>
  <c r="W40" s="1"/>
  <c r="S26" i="9"/>
  <c r="S28" s="1"/>
  <c r="G26"/>
  <c r="G28" s="1"/>
  <c r="U26"/>
  <c r="U28" s="1"/>
  <c r="G60" i="2"/>
  <c r="G21"/>
  <c r="G19" s="1"/>
  <c r="G36" i="7" s="1"/>
  <c r="G40" s="1"/>
  <c r="E60" i="2"/>
  <c r="E21"/>
  <c r="E19" s="1"/>
  <c r="E36" i="7" s="1"/>
  <c r="E40" s="1"/>
  <c r="M130" i="9"/>
  <c r="N130"/>
  <c r="O150"/>
  <c r="O110"/>
  <c r="N51" i="7"/>
  <c r="M24"/>
  <c r="N66"/>
  <c r="M140" i="9"/>
  <c r="O130"/>
  <c r="N110"/>
  <c r="M110"/>
  <c r="X20"/>
  <c r="T51" i="7"/>
  <c r="T38" s="1"/>
  <c r="T40" s="1"/>
  <c r="O48" i="2"/>
  <c r="D8" i="11"/>
  <c r="G7"/>
  <c r="N50" i="9"/>
  <c r="W20"/>
  <c r="N170"/>
  <c r="O44" i="2"/>
  <c r="N48"/>
  <c r="N80" i="9"/>
  <c r="M100"/>
  <c r="N100"/>
  <c r="O170"/>
  <c r="O50"/>
  <c r="N180"/>
  <c r="D10" i="11"/>
  <c r="K51" i="7"/>
  <c r="K38" s="1"/>
  <c r="K40" s="1"/>
  <c r="Q51"/>
  <c r="Q38" s="1"/>
  <c r="Q40" s="1"/>
  <c r="D51"/>
  <c r="D38" s="1"/>
  <c r="D40" s="1"/>
  <c r="L51"/>
  <c r="L38" s="1"/>
  <c r="L40" s="1"/>
  <c r="G10" i="11"/>
  <c r="P51" i="7"/>
  <c r="P38" s="1"/>
  <c r="P40" s="1"/>
  <c r="O80" i="9"/>
  <c r="M23" i="7" l="1"/>
  <c r="M36" s="1"/>
  <c r="X31" i="9"/>
  <c r="X28"/>
  <c r="W31"/>
  <c r="W28"/>
  <c r="N38" i="7"/>
  <c r="N40" s="1"/>
  <c r="M51"/>
  <c r="M38" s="1"/>
  <c r="D7" i="11"/>
  <c r="D11" s="1"/>
  <c r="J8"/>
  <c r="G11"/>
  <c r="R79" i="7"/>
  <c r="O79"/>
  <c r="Q83"/>
  <c r="N83"/>
  <c r="R83"/>
  <c r="M40" l="1"/>
  <c r="J7" i="11"/>
  <c r="J11" l="1"/>
  <c r="P83" i="7"/>
  <c r="M83"/>
  <c r="R100" i="9" l="1"/>
  <c r="O100"/>
  <c r="O26" l="1"/>
  <c r="P22" l="1"/>
  <c r="R40"/>
  <c r="R26" s="1"/>
  <c r="Q22"/>
  <c r="R22"/>
  <c r="P33" l="1"/>
  <c r="M22"/>
  <c r="M33" s="1"/>
  <c r="N22"/>
  <c r="N33" s="1"/>
  <c r="Q33"/>
  <c r="O22"/>
  <c r="O33" s="1"/>
  <c r="R33"/>
  <c r="Q21"/>
  <c r="Q32" s="1"/>
  <c r="R21"/>
  <c r="R32" s="1"/>
  <c r="N21" l="1"/>
  <c r="N32" s="1"/>
  <c r="O21"/>
  <c r="R20"/>
  <c r="R29" i="7"/>
  <c r="R27" s="1"/>
  <c r="O29"/>
  <c r="O27" s="1"/>
  <c r="R55"/>
  <c r="O20" i="9" l="1"/>
  <c r="O31" s="1"/>
  <c r="O32"/>
  <c r="R28"/>
  <c r="R31"/>
  <c r="O52" i="7"/>
  <c r="O55"/>
  <c r="O28" i="9" l="1"/>
  <c r="R24" i="7"/>
  <c r="R23" s="1"/>
  <c r="R36" s="1"/>
  <c r="R51"/>
  <c r="R38" s="1"/>
  <c r="O51"/>
  <c r="O38" s="1"/>
  <c r="O24"/>
  <c r="O23" s="1"/>
  <c r="P21" i="9"/>
  <c r="M41"/>
  <c r="M40" s="1"/>
  <c r="M26" s="1"/>
  <c r="P23"/>
  <c r="P40"/>
  <c r="P26" s="1"/>
  <c r="P24"/>
  <c r="P35" s="1"/>
  <c r="R40" i="7" l="1"/>
  <c r="M21" i="9"/>
  <c r="M32" s="1"/>
  <c r="P32"/>
  <c r="M23"/>
  <c r="M34" s="1"/>
  <c r="P34"/>
  <c r="J10" i="11"/>
  <c r="O36" i="7"/>
  <c r="O40" s="1"/>
  <c r="P20" i="9"/>
  <c r="M24"/>
  <c r="Q40"/>
  <c r="N40"/>
  <c r="P28" l="1"/>
  <c r="P31"/>
  <c r="M20"/>
  <c r="M35"/>
  <c r="N123"/>
  <c r="Q23"/>
  <c r="Q34" s="1"/>
  <c r="M28" l="1"/>
  <c r="M31"/>
  <c r="N23"/>
  <c r="N34" s="1"/>
  <c r="Q120"/>
  <c r="Q26"/>
  <c r="Q24"/>
  <c r="N124"/>
  <c r="N120" s="1"/>
  <c r="N26" s="1"/>
  <c r="N24" l="1"/>
  <c r="N35" s="1"/>
  <c r="Q35"/>
  <c r="Q20"/>
  <c r="N20" l="1"/>
  <c r="N28" s="1"/>
  <c r="Q28"/>
  <c r="Q31"/>
  <c r="N31" l="1"/>
</calcChain>
</file>

<file path=xl/comments1.xml><?xml version="1.0" encoding="utf-8"?>
<comments xmlns="http://schemas.openxmlformats.org/spreadsheetml/2006/main">
  <authors>
    <author>Автор</author>
  </authors>
  <commentList>
    <comment ref="J7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K7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<sst xmlns="http://schemas.openxmlformats.org/spreadsheetml/2006/main" count="1502" uniqueCount="124">
  <si>
    <t>Категории  работающего персонала</t>
  </si>
  <si>
    <t>01</t>
  </si>
  <si>
    <t>02</t>
  </si>
  <si>
    <t>Всего - по      учреждениям (организациям)</t>
  </si>
  <si>
    <t>учреждения общего образования</t>
  </si>
  <si>
    <t xml:space="preserve">учреждения дополнительного образования детей      </t>
  </si>
  <si>
    <t xml:space="preserve">учреждения дошкольного образования      </t>
  </si>
  <si>
    <t xml:space="preserve">учреждения повышения квалификации и переподготовки кадров      </t>
  </si>
  <si>
    <t>библиотеки</t>
  </si>
  <si>
    <t>музеи</t>
  </si>
  <si>
    <t>Главный бухгалтер</t>
  </si>
  <si>
    <t xml:space="preserve">Руководитель </t>
  </si>
  <si>
    <t>(наименование  министерства)</t>
  </si>
  <si>
    <t>(наименование  минитстерства, управления, комитета)</t>
  </si>
  <si>
    <t>на отчетную дату</t>
  </si>
  <si>
    <t xml:space="preserve">по категориям работающих </t>
  </si>
  <si>
    <t>казенные учреждения</t>
  </si>
  <si>
    <t>бюджетные учреждения</t>
  </si>
  <si>
    <t>автономные учреждения</t>
  </si>
  <si>
    <t>уточненные плановые назначения на отчетную дату</t>
  </si>
  <si>
    <t>1</t>
  </si>
  <si>
    <t>2</t>
  </si>
  <si>
    <t>3</t>
  </si>
  <si>
    <t>4</t>
  </si>
  <si>
    <t>5</t>
  </si>
  <si>
    <t>Примечание: данные по строке 01 должны соответствовать данным по строке 02.</t>
  </si>
  <si>
    <t>Исполнитель: ФИО</t>
  </si>
  <si>
    <t>телефон</t>
  </si>
  <si>
    <t>Детско-юношеские спортивные школы</t>
  </si>
  <si>
    <t>Центры спортивной подготовки</t>
  </si>
  <si>
    <t>Наименование</t>
  </si>
  <si>
    <t>кассовое исполнение на отчетную дату</t>
  </si>
  <si>
    <t>в том числе по  источникам финансирования</t>
  </si>
  <si>
    <t>средства от платных услуг, аренды, целевых и иных поступлений</t>
  </si>
  <si>
    <t>Из стр. 01 по типам учреждений (организаций):</t>
  </si>
  <si>
    <t>…</t>
  </si>
  <si>
    <t>Расходы на оплату труда (КОСГУ 211), тыс. руб.</t>
  </si>
  <si>
    <t>Среднесписочная численность (чел.)</t>
  </si>
  <si>
    <t>Утверждено по штатному расписанию (шт.ед.)</t>
  </si>
  <si>
    <t>Фактически занято штатных единиц (шт.ед.)</t>
  </si>
  <si>
    <t>Приложение  1</t>
  </si>
  <si>
    <t>ИНФОРМАЦИЯ</t>
  </si>
  <si>
    <t>Приложение  2</t>
  </si>
  <si>
    <t>Приложение  4</t>
  </si>
  <si>
    <t>Приложение  3</t>
  </si>
  <si>
    <t>Приложение  5</t>
  </si>
  <si>
    <t>х</t>
  </si>
  <si>
    <t>на 01.01.201_ г.</t>
  </si>
  <si>
    <t>плановые назначения на 01.01.201_ г.</t>
  </si>
  <si>
    <t>на 
01.01.201_ г.</t>
  </si>
  <si>
    <t>Расходы на осуществление деятельности муниципальных учреждений за счет всех источников финансирования (КОСГУ 210-340), тыс. руб.</t>
  </si>
  <si>
    <t>учреждения молодежной политики</t>
  </si>
  <si>
    <t>прочие учреждения физкультуры и спорта</t>
  </si>
  <si>
    <t>собственные средства бюджета города</t>
  </si>
  <si>
    <t>средства, поступившие из других бюджетов бюджетной системы Российской Федерации</t>
  </si>
  <si>
    <t>средства от платных услуг,целевых и иных поступлений</t>
  </si>
  <si>
    <t>Всего  по главному распорядителю</t>
  </si>
  <si>
    <t>лица, замещающие муниципальные должности</t>
  </si>
  <si>
    <t>муниципальные служащие</t>
  </si>
  <si>
    <t>работники, замещающие должности не являющиеся должностями  муниципальной службы</t>
  </si>
  <si>
    <t>1. Сведения о численности работников органов местного</t>
  </si>
  <si>
    <t xml:space="preserve"> самоуправления города Ставрополя и фактических затратах на их </t>
  </si>
  <si>
    <t>денежное содержание на ____________</t>
  </si>
  <si>
    <t>Фактические затраты на денежное содержание работников органов местного самоуправления (тыс.руб.)</t>
  </si>
  <si>
    <t>2. Сведения о численности работников муниципальных учреждений</t>
  </si>
  <si>
    <t>города Ставрополя и фактических затратах на их денежное</t>
  </si>
  <si>
    <t>содержание на____________</t>
  </si>
  <si>
    <t>Итого:</t>
  </si>
  <si>
    <t>Приложение 6</t>
  </si>
  <si>
    <t>Среднесписочная численность работников органов местного самоуправления (чел.)</t>
  </si>
  <si>
    <t xml:space="preserve"> муниципальные служащие</t>
  </si>
  <si>
    <t>Среднесписочная численность работников подведомственных учреждений (с учетом внешних совместителей)                                      чел.</t>
  </si>
  <si>
    <t>Фактические затраты на денежное содержание работников муниципальных учреждений (с учетом внешних совместителей) тыс. руб.</t>
  </si>
  <si>
    <t>Наименование главного распорядителя бюджетных средств</t>
  </si>
  <si>
    <t>Расходы на осуществление деятельности органов местного самоуправления города Ставрополя  за счет всех источников финансирования (КОСГУ 210-340),  тыс. руб.</t>
  </si>
  <si>
    <t>к Порядку проведения мониторинга состояния численности</t>
  </si>
  <si>
    <t xml:space="preserve"> муниципальных служащих города Ставрополя и работников</t>
  </si>
  <si>
    <t xml:space="preserve"> расходов на содержание органов местного самоуправления </t>
  </si>
  <si>
    <t>и муниципальных учреждений города Ставрополя</t>
  </si>
  <si>
    <t>муниципальных учреждений города Ставрополя, а также</t>
  </si>
  <si>
    <t xml:space="preserve"> муниципальных служащих органа местного самоуправления города </t>
  </si>
  <si>
    <t xml:space="preserve">Ставрополя и работников муниципальных учреждений города Ставрополя, </t>
  </si>
  <si>
    <t xml:space="preserve">а также расходов на содержание органов местного самоуправления  </t>
  </si>
  <si>
    <t xml:space="preserve">о численности и фактических затратах на денежное содержание работников органа местного самоуправления </t>
  </si>
  <si>
    <t xml:space="preserve"> города Ставрополя, а также расходах на содержание органов местного самоуправления города Ставрополя</t>
  </si>
  <si>
    <t>работники, осуществляющие профессиональную деятельность по профессиям рабочих</t>
  </si>
  <si>
    <t xml:space="preserve">о численности и фактических затратах на денежное содержание работников  муниципальных учреждений города </t>
  </si>
  <si>
    <t>Ставрополя, а также расходах на содержание указанных учреждений в сфере образования и молодежной политики</t>
  </si>
  <si>
    <t>Ставрополя, а также расходах на содержание указанных учреждений  в сфере культуры, искусства и кинематографии</t>
  </si>
  <si>
    <t>Ставрополя, а также расходах на содержание указанных учреждений  в сфере физической культуры и спорта</t>
  </si>
  <si>
    <t>Ставрополя, а также расходах на содержание указанных учреждений  в сфере ___________________________</t>
  </si>
  <si>
    <t xml:space="preserve">                                                                     (иные)</t>
  </si>
  <si>
    <t>мку мфц</t>
  </si>
  <si>
    <t>мку хуагс</t>
  </si>
  <si>
    <t>6</t>
  </si>
  <si>
    <t xml:space="preserve">прочие учреждения </t>
  </si>
  <si>
    <t>МБУ "ЕЦДС" пассажирского транспорта" г.Ставрополя</t>
  </si>
  <si>
    <t>МБУ "Ставропольское городское лесничество"</t>
  </si>
  <si>
    <t>СВОД</t>
  </si>
  <si>
    <t>МКУ "Служба спасения" города Ставрополя</t>
  </si>
  <si>
    <t>МКУ "ЕДДС" города Ставрополя</t>
  </si>
  <si>
    <t>Комитет культуры и молодежной политики администрации города Ставрополя</t>
  </si>
  <si>
    <t>плановые назначения на 01.01.2017 г.</t>
  </si>
  <si>
    <t xml:space="preserve">культурно-досуговые организации </t>
  </si>
  <si>
    <t xml:space="preserve">прочие учреждения культуры </t>
  </si>
  <si>
    <t>МБУ "Транссигнал"</t>
  </si>
  <si>
    <t>Свод прил 2-5</t>
  </si>
  <si>
    <t xml:space="preserve">Заработная плата    211 </t>
  </si>
  <si>
    <t>на 01.01.2018 г.</t>
  </si>
  <si>
    <t>на 
01.01.2018 г.</t>
  </si>
  <si>
    <t>плановые назначения на 01.01.2018 г.</t>
  </si>
  <si>
    <t>на
01.01.2019 г.</t>
  </si>
  <si>
    <t>плановые назначения на 01.01.2019 г.</t>
  </si>
  <si>
    <t>7</t>
  </si>
  <si>
    <t>8</t>
  </si>
  <si>
    <t>9</t>
  </si>
  <si>
    <t>10</t>
  </si>
  <si>
    <t>11</t>
  </si>
  <si>
    <t>на 01.01.2019 г.</t>
  </si>
  <si>
    <t>плановые назначения на 01.01.2019г.</t>
  </si>
  <si>
    <t>КОНТРОЛЬ итога по приложениям: 2,3,4,5</t>
  </si>
  <si>
    <t>КОНТРОЛЬ                                                итогов по приложению: 1</t>
  </si>
  <si>
    <t>КОНТРОЛЬ</t>
  </si>
  <si>
    <t>за первый квартал 2020 года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</si>
</sst>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  <numFmt numFmtId="167" formatCode="#,##0.00\ _₽"/>
    <numFmt numFmtId="168" formatCode="#,##0.00_ ;\-#,##0.00\ "/>
    <numFmt numFmtId="169" formatCode="#,##0.0"/>
  </numFmts>
  <fonts count="60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26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u/>
      <sz val="3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9"/>
      <name val="Times New Roman"/>
      <family val="1"/>
      <charset val="204"/>
    </font>
    <font>
      <sz val="12"/>
      <name val="Arial Narrow"/>
      <family val="2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21"/>
      <name val="Arial"/>
      <family val="2"/>
      <charset val="204"/>
    </font>
    <font>
      <b/>
      <u/>
      <sz val="21"/>
      <name val="Arial"/>
      <family val="2"/>
      <charset val="204"/>
    </font>
    <font>
      <b/>
      <sz val="21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5.5"/>
      <name val="Times New Roman"/>
      <family val="1"/>
      <charset val="204"/>
    </font>
    <font>
      <sz val="15.5"/>
      <name val="Times New Roman"/>
      <family val="1"/>
      <charset val="204"/>
    </font>
    <font>
      <sz val="12"/>
      <color theme="6" tint="0.59999389629810485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Arial Cyr"/>
      <charset val="204"/>
    </font>
    <font>
      <b/>
      <sz val="16"/>
      <color theme="6" tint="0.79998168889431442"/>
      <name val="Times New Roman"/>
      <family val="1"/>
      <charset val="204"/>
    </font>
    <font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6"/>
      <color theme="6" tint="0.79998168889431442"/>
      <name val="Arial Cyr"/>
      <charset val="204"/>
    </font>
    <font>
      <b/>
      <sz val="16"/>
      <color theme="6" tint="0.59999389629810485"/>
      <name val="Times New Roman"/>
      <family val="1"/>
      <charset val="204"/>
    </font>
    <font>
      <b/>
      <sz val="16"/>
      <color theme="6" tint="0.59999389629810485"/>
      <name val="Arial Cyr"/>
      <charset val="204"/>
    </font>
    <font>
      <sz val="20"/>
      <color theme="6" tint="0.59999389629810485"/>
      <name val="Arial Cyr"/>
      <charset val="204"/>
    </font>
    <font>
      <b/>
      <sz val="22"/>
      <color theme="6" tint="0.59999389629810485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05">
    <xf numFmtId="0" fontId="0" fillId="0" borderId="0" xfId="0"/>
    <xf numFmtId="0" fontId="1" fillId="0" borderId="14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164" fontId="15" fillId="0" borderId="0" xfId="1" applyFont="1" applyAlignment="1">
      <alignment wrapText="1"/>
    </xf>
    <xf numFmtId="0" fontId="13" fillId="0" borderId="0" xfId="0" applyFont="1"/>
    <xf numFmtId="0" fontId="0" fillId="3" borderId="0" xfId="0" applyFill="1"/>
    <xf numFmtId="164" fontId="23" fillId="2" borderId="7" xfId="2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164" fontId="23" fillId="0" borderId="7" xfId="2" applyFont="1" applyFill="1" applyBorder="1" applyAlignment="1">
      <alignment vertical="top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49" fontId="3" fillId="3" borderId="11" xfId="0" applyNumberFormat="1" applyFont="1" applyFill="1" applyBorder="1" applyAlignment="1">
      <alignment horizontal="center" vertical="top" wrapText="1"/>
    </xf>
    <xf numFmtId="164" fontId="23" fillId="3" borderId="7" xfId="2" applyFont="1" applyFill="1" applyBorder="1" applyAlignment="1">
      <alignment vertical="top" wrapText="1"/>
    </xf>
    <xf numFmtId="164" fontId="21" fillId="3" borderId="1" xfId="2" applyFont="1" applyFill="1" applyBorder="1" applyAlignment="1">
      <alignment vertical="top" wrapText="1"/>
    </xf>
    <xf numFmtId="49" fontId="1" fillId="3" borderId="13" xfId="0" applyNumberFormat="1" applyFont="1" applyFill="1" applyBorder="1" applyAlignment="1">
      <alignment horizontal="center" vertical="top" wrapText="1"/>
    </xf>
    <xf numFmtId="0" fontId="7" fillId="3" borderId="0" xfId="0" applyFont="1" applyFill="1"/>
    <xf numFmtId="0" fontId="8" fillId="3" borderId="0" xfId="0" applyFont="1" applyFill="1"/>
    <xf numFmtId="49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7" fillId="3" borderId="0" xfId="0" applyFont="1" applyFill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top" wrapText="1"/>
    </xf>
    <xf numFmtId="49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vertical="top" wrapText="1"/>
    </xf>
    <xf numFmtId="0" fontId="30" fillId="3" borderId="7" xfId="0" applyFont="1" applyFill="1" applyBorder="1" applyAlignment="1">
      <alignment horizontal="center" vertical="top" wrapText="1"/>
    </xf>
    <xf numFmtId="4" fontId="30" fillId="3" borderId="7" xfId="0" applyNumberFormat="1" applyFont="1" applyFill="1" applyBorder="1" applyAlignment="1">
      <alignment horizontal="center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4" fontId="25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0" fillId="3" borderId="1" xfId="0" applyFont="1" applyFill="1" applyBorder="1" applyAlignment="1">
      <alignment horizontal="center" vertical="top" wrapText="1"/>
    </xf>
    <xf numFmtId="4" fontId="30" fillId="3" borderId="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top" wrapText="1"/>
    </xf>
    <xf numFmtId="0" fontId="25" fillId="3" borderId="1" xfId="0" applyFont="1" applyFill="1" applyBorder="1" applyAlignment="1">
      <alignment horizontal="center" vertical="top" wrapText="1"/>
    </xf>
    <xf numFmtId="4" fontId="25" fillId="3" borderId="17" xfId="0" applyNumberFormat="1" applyFont="1" applyFill="1" applyBorder="1" applyAlignment="1">
      <alignment horizontal="center" vertical="top" wrapText="1"/>
    </xf>
    <xf numFmtId="49" fontId="1" fillId="3" borderId="0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top" wrapText="1"/>
    </xf>
    <xf numFmtId="0" fontId="11" fillId="3" borderId="0" xfId="0" applyFont="1" applyFill="1"/>
    <xf numFmtId="0" fontId="21" fillId="3" borderId="0" xfId="0" applyFont="1" applyFill="1"/>
    <xf numFmtId="49" fontId="21" fillId="3" borderId="0" xfId="0" applyNumberFormat="1" applyFont="1" applyFill="1" applyAlignment="1">
      <alignment horizontal="center"/>
    </xf>
    <xf numFmtId="0" fontId="21" fillId="3" borderId="0" xfId="0" applyFont="1" applyFill="1" applyAlignment="1"/>
    <xf numFmtId="0" fontId="21" fillId="3" borderId="0" xfId="0" applyFont="1" applyFill="1" applyAlignment="1">
      <alignment horizontal="center"/>
    </xf>
    <xf numFmtId="0" fontId="21" fillId="3" borderId="0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9" fontId="21" fillId="4" borderId="13" xfId="0" applyNumberFormat="1" applyFont="1" applyFill="1" applyBorder="1" applyAlignment="1">
      <alignment horizontal="center" vertical="top" wrapText="1"/>
    </xf>
    <xf numFmtId="0" fontId="21" fillId="4" borderId="14" xfId="0" applyFont="1" applyFill="1" applyBorder="1" applyAlignment="1">
      <alignment horizontal="center" vertical="top" wrapText="1"/>
    </xf>
    <xf numFmtId="49" fontId="21" fillId="4" borderId="14" xfId="0" applyNumberFormat="1" applyFont="1" applyFill="1" applyBorder="1" applyAlignment="1">
      <alignment horizontal="center" vertical="top" wrapText="1"/>
    </xf>
    <xf numFmtId="0" fontId="21" fillId="4" borderId="15" xfId="0" applyFont="1" applyFill="1" applyBorder="1" applyAlignment="1">
      <alignment horizontal="center" vertical="top" wrapText="1"/>
    </xf>
    <xf numFmtId="49" fontId="23" fillId="4" borderId="11" xfId="0" applyNumberFormat="1" applyFont="1" applyFill="1" applyBorder="1" applyAlignment="1">
      <alignment horizontal="center" vertical="top" wrapText="1"/>
    </xf>
    <xf numFmtId="0" fontId="23" fillId="4" borderId="7" xfId="0" applyFont="1" applyFill="1" applyBorder="1" applyAlignment="1">
      <alignment vertical="top" wrapText="1"/>
    </xf>
    <xf numFmtId="0" fontId="23" fillId="4" borderId="12" xfId="0" applyFont="1" applyFill="1" applyBorder="1" applyAlignment="1">
      <alignment vertical="top" wrapText="1"/>
    </xf>
    <xf numFmtId="49" fontId="21" fillId="4" borderId="3" xfId="0" applyNumberFormat="1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vertical="top" wrapText="1"/>
    </xf>
    <xf numFmtId="0" fontId="21" fillId="4" borderId="2" xfId="0" applyFont="1" applyFill="1" applyBorder="1" applyAlignment="1">
      <alignment vertical="top" wrapText="1"/>
    </xf>
    <xf numFmtId="0" fontId="21" fillId="4" borderId="2" xfId="0" applyFont="1" applyFill="1" applyBorder="1"/>
    <xf numFmtId="49" fontId="21" fillId="4" borderId="10" xfId="0" applyNumberFormat="1" applyFont="1" applyFill="1" applyBorder="1" applyAlignment="1">
      <alignment horizontal="center" vertical="top" wrapText="1"/>
    </xf>
    <xf numFmtId="0" fontId="21" fillId="4" borderId="4" xfId="0" applyFont="1" applyFill="1" applyBorder="1"/>
    <xf numFmtId="164" fontId="6" fillId="4" borderId="1" xfId="2" applyFont="1" applyFill="1" applyBorder="1" applyAlignment="1">
      <alignment horizontal="center" vertical="center" wrapText="1"/>
    </xf>
    <xf numFmtId="164" fontId="6" fillId="4" borderId="1" xfId="2" applyFont="1" applyFill="1" applyBorder="1" applyAlignment="1">
      <alignment vertical="top" wrapText="1"/>
    </xf>
    <xf numFmtId="164" fontId="6" fillId="4" borderId="1" xfId="2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164" fontId="6" fillId="4" borderId="5" xfId="2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164" fontId="23" fillId="4" borderId="7" xfId="2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right" vertical="top" wrapText="1"/>
    </xf>
    <xf numFmtId="164" fontId="21" fillId="4" borderId="1" xfId="2" applyFont="1" applyFill="1" applyBorder="1" applyAlignment="1">
      <alignment horizontal="center" vertical="center" wrapText="1"/>
    </xf>
    <xf numFmtId="164" fontId="21" fillId="4" borderId="1" xfId="2" applyFont="1" applyFill="1" applyBorder="1" applyAlignment="1">
      <alignment vertical="top" wrapText="1"/>
    </xf>
    <xf numFmtId="164" fontId="21" fillId="4" borderId="1" xfId="2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vertical="top" wrapText="1"/>
    </xf>
    <xf numFmtId="0" fontId="21" fillId="4" borderId="5" xfId="0" applyFont="1" applyFill="1" applyBorder="1" applyAlignment="1">
      <alignment vertical="top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vertical="top" wrapText="1"/>
    </xf>
    <xf numFmtId="168" fontId="6" fillId="4" borderId="1" xfId="2" applyNumberFormat="1" applyFont="1" applyFill="1" applyBorder="1" applyAlignment="1">
      <alignment vertical="top" wrapText="1"/>
    </xf>
    <xf numFmtId="0" fontId="31" fillId="4" borderId="7" xfId="0" applyFont="1" applyFill="1" applyBorder="1" applyAlignment="1">
      <alignment horizontal="center" vertical="top" wrapText="1"/>
    </xf>
    <xf numFmtId="164" fontId="31" fillId="4" borderId="7" xfId="2" applyFont="1" applyFill="1" applyBorder="1" applyAlignment="1">
      <alignment horizontal="center" vertical="top" wrapText="1"/>
    </xf>
    <xf numFmtId="0" fontId="31" fillId="4" borderId="1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top" wrapText="1"/>
    </xf>
    <xf numFmtId="164" fontId="6" fillId="4" borderId="5" xfId="2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 vertical="center" wrapText="1"/>
    </xf>
    <xf numFmtId="0" fontId="31" fillId="4" borderId="7" xfId="2" applyNumberFormat="1" applyFont="1" applyFill="1" applyBorder="1" applyAlignment="1">
      <alignment horizontal="center" vertical="top" wrapText="1"/>
    </xf>
    <xf numFmtId="2" fontId="31" fillId="4" borderId="7" xfId="0" applyNumberFormat="1" applyFont="1" applyFill="1" applyBorder="1" applyAlignment="1">
      <alignment horizontal="center" vertical="top" wrapText="1"/>
    </xf>
    <xf numFmtId="4" fontId="23" fillId="4" borderId="7" xfId="2" applyNumberFormat="1" applyFont="1" applyFill="1" applyBorder="1" applyAlignment="1">
      <alignment vertical="top" wrapText="1"/>
    </xf>
    <xf numFmtId="4" fontId="23" fillId="4" borderId="7" xfId="0" applyNumberFormat="1" applyFont="1" applyFill="1" applyBorder="1" applyAlignment="1">
      <alignment vertical="top" wrapText="1"/>
    </xf>
    <xf numFmtId="4" fontId="21" fillId="4" borderId="1" xfId="2" applyNumberFormat="1" applyFont="1" applyFill="1" applyBorder="1" applyAlignment="1">
      <alignment horizontal="center" vertical="center" wrapText="1"/>
    </xf>
    <xf numFmtId="4" fontId="21" fillId="4" borderId="1" xfId="2" applyNumberFormat="1" applyFont="1" applyFill="1" applyBorder="1" applyAlignment="1">
      <alignment vertical="top" wrapText="1"/>
    </xf>
    <xf numFmtId="4" fontId="13" fillId="4" borderId="1" xfId="0" applyNumberFormat="1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21" fillId="4" borderId="5" xfId="2" applyNumberFormat="1" applyFont="1" applyFill="1" applyBorder="1" applyAlignment="1">
      <alignment horizontal="center" vertical="center" wrapText="1"/>
    </xf>
    <xf numFmtId="164" fontId="31" fillId="4" borderId="27" xfId="2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horizontal="center" vertical="center" wrapText="1"/>
    </xf>
    <xf numFmtId="4" fontId="31" fillId="4" borderId="1" xfId="0" applyNumberFormat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4" fontId="31" fillId="4" borderId="7" xfId="0" applyNumberFormat="1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4" fontId="31" fillId="4" borderId="5" xfId="0" applyNumberFormat="1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top" wrapText="1"/>
    </xf>
    <xf numFmtId="164" fontId="31" fillId="4" borderId="1" xfId="2" applyFont="1" applyFill="1" applyBorder="1" applyAlignment="1">
      <alignment horizontal="center" vertical="center" wrapText="1"/>
    </xf>
    <xf numFmtId="164" fontId="31" fillId="4" borderId="1" xfId="2" applyFont="1" applyFill="1" applyBorder="1" applyAlignment="1">
      <alignment horizontal="center" vertical="top" wrapText="1"/>
    </xf>
    <xf numFmtId="164" fontId="31" fillId="4" borderId="5" xfId="2" applyFont="1" applyFill="1" applyBorder="1" applyAlignment="1">
      <alignment horizontal="center" vertical="center" wrapText="1"/>
    </xf>
    <xf numFmtId="164" fontId="31" fillId="4" borderId="12" xfId="2" applyFont="1" applyFill="1" applyBorder="1" applyAlignment="1">
      <alignment horizontal="center" vertical="top" wrapText="1"/>
    </xf>
    <xf numFmtId="164" fontId="31" fillId="4" borderId="2" xfId="2" applyFont="1" applyFill="1" applyBorder="1" applyAlignment="1">
      <alignment horizontal="center" vertical="top" wrapText="1"/>
    </xf>
    <xf numFmtId="4" fontId="31" fillId="4" borderId="1" xfId="0" applyNumberFormat="1" applyFont="1" applyFill="1" applyBorder="1" applyAlignment="1">
      <alignment horizontal="center" vertical="top" wrapText="1"/>
    </xf>
    <xf numFmtId="164" fontId="31" fillId="4" borderId="8" xfId="2" applyFont="1" applyFill="1" applyBorder="1" applyAlignment="1">
      <alignment horizontal="center" vertical="top" wrapText="1"/>
    </xf>
    <xf numFmtId="164" fontId="31" fillId="4" borderId="2" xfId="2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top" wrapText="1"/>
    </xf>
    <xf numFmtId="4" fontId="31" fillId="4" borderId="5" xfId="0" applyNumberFormat="1" applyFont="1" applyFill="1" applyBorder="1" applyAlignment="1">
      <alignment horizontal="center" vertical="top" wrapText="1"/>
    </xf>
    <xf numFmtId="164" fontId="31" fillId="4" borderId="5" xfId="2" applyFont="1" applyFill="1" applyBorder="1" applyAlignment="1">
      <alignment horizontal="center" vertical="top" wrapText="1"/>
    </xf>
    <xf numFmtId="164" fontId="31" fillId="4" borderId="9" xfId="2" applyFont="1" applyFill="1" applyBorder="1" applyAlignment="1">
      <alignment horizontal="center" vertical="top" wrapText="1"/>
    </xf>
    <xf numFmtId="164" fontId="31" fillId="4" borderId="4" xfId="2" applyFont="1" applyFill="1" applyBorder="1" applyAlignment="1">
      <alignment horizontal="center"/>
    </xf>
    <xf numFmtId="0" fontId="31" fillId="4" borderId="34" xfId="0" applyFont="1" applyFill="1" applyBorder="1" applyAlignment="1">
      <alignment horizontal="center" vertical="center" wrapText="1"/>
    </xf>
    <xf numFmtId="0" fontId="31" fillId="4" borderId="35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top" wrapText="1"/>
    </xf>
    <xf numFmtId="0" fontId="31" fillId="4" borderId="34" xfId="0" applyFont="1" applyFill="1" applyBorder="1" applyAlignment="1">
      <alignment horizontal="center" vertical="top" wrapText="1"/>
    </xf>
    <xf numFmtId="164" fontId="31" fillId="4" borderId="34" xfId="2" applyFont="1" applyFill="1" applyBorder="1" applyAlignment="1">
      <alignment horizontal="center" vertical="top" wrapText="1"/>
    </xf>
    <xf numFmtId="0" fontId="31" fillId="4" borderId="8" xfId="0" applyFont="1" applyFill="1" applyBorder="1" applyAlignment="1">
      <alignment horizontal="center" vertical="top" wrapText="1"/>
    </xf>
    <xf numFmtId="0" fontId="31" fillId="4" borderId="2" xfId="0" applyFont="1" applyFill="1" applyBorder="1" applyAlignment="1">
      <alignment horizontal="center"/>
    </xf>
    <xf numFmtId="0" fontId="31" fillId="4" borderId="35" xfId="0" applyFont="1" applyFill="1" applyBorder="1" applyAlignment="1">
      <alignment horizontal="center" vertical="top" wrapText="1"/>
    </xf>
    <xf numFmtId="164" fontId="31" fillId="4" borderId="35" xfId="2" applyFont="1" applyFill="1" applyBorder="1" applyAlignment="1">
      <alignment horizontal="center" vertical="top" wrapText="1"/>
    </xf>
    <xf numFmtId="0" fontId="31" fillId="4" borderId="9" xfId="0" applyFont="1" applyFill="1" applyBorder="1" applyAlignment="1">
      <alignment horizontal="center" vertical="top" wrapText="1"/>
    </xf>
    <xf numFmtId="0" fontId="31" fillId="4" borderId="4" xfId="0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vertical="top" wrapText="1"/>
    </xf>
    <xf numFmtId="4" fontId="32" fillId="4" borderId="7" xfId="0" applyNumberFormat="1" applyFont="1" applyFill="1" applyBorder="1" applyAlignment="1">
      <alignment vertical="top" wrapText="1"/>
    </xf>
    <xf numFmtId="4" fontId="30" fillId="4" borderId="7" xfId="0" applyNumberFormat="1" applyFont="1" applyFill="1" applyBorder="1" applyAlignment="1">
      <alignment vertical="top" wrapText="1"/>
    </xf>
    <xf numFmtId="4" fontId="30" fillId="4" borderId="12" xfId="0" applyNumberFormat="1" applyFont="1" applyFill="1" applyBorder="1" applyAlignment="1">
      <alignment vertical="top" wrapText="1"/>
    </xf>
    <xf numFmtId="0" fontId="33" fillId="4" borderId="1" xfId="0" applyFont="1" applyFill="1" applyBorder="1" applyAlignment="1">
      <alignment vertical="top" wrapText="1"/>
    </xf>
    <xf numFmtId="0" fontId="33" fillId="4" borderId="1" xfId="0" applyFont="1" applyFill="1" applyBorder="1" applyAlignment="1">
      <alignment horizontal="center" vertical="top" wrapText="1"/>
    </xf>
    <xf numFmtId="4" fontId="33" fillId="4" borderId="1" xfId="0" applyNumberFormat="1" applyFont="1" applyFill="1" applyBorder="1" applyAlignment="1">
      <alignment horizontal="center" vertical="center" wrapText="1"/>
    </xf>
    <xf numFmtId="4" fontId="33" fillId="4" borderId="1" xfId="0" applyNumberFormat="1" applyFont="1" applyFill="1" applyBorder="1" applyAlignment="1">
      <alignment vertical="top" wrapText="1"/>
    </xf>
    <xf numFmtId="4" fontId="33" fillId="4" borderId="1" xfId="0" applyNumberFormat="1" applyFont="1" applyFill="1" applyBorder="1" applyAlignment="1">
      <alignment horizontal="center" vertical="top" wrapText="1"/>
    </xf>
    <xf numFmtId="4" fontId="25" fillId="4" borderId="1" xfId="0" applyNumberFormat="1" applyFont="1" applyFill="1" applyBorder="1" applyAlignment="1">
      <alignment vertical="top" wrapText="1"/>
    </xf>
    <xf numFmtId="4" fontId="25" fillId="4" borderId="2" xfId="0" applyNumberFormat="1" applyFont="1" applyFill="1" applyBorder="1" applyAlignment="1">
      <alignment vertical="top" wrapText="1"/>
    </xf>
    <xf numFmtId="4" fontId="25" fillId="4" borderId="8" xfId="0" applyNumberFormat="1" applyFont="1" applyFill="1" applyBorder="1" applyAlignment="1">
      <alignment vertical="top" wrapText="1"/>
    </xf>
    <xf numFmtId="4" fontId="26" fillId="4" borderId="2" xfId="0" applyNumberFormat="1" applyFont="1" applyFill="1" applyBorder="1"/>
    <xf numFmtId="0" fontId="33" fillId="4" borderId="5" xfId="0" applyFont="1" applyFill="1" applyBorder="1" applyAlignment="1">
      <alignment vertical="top" wrapText="1"/>
    </xf>
    <xf numFmtId="4" fontId="33" fillId="4" borderId="5" xfId="0" applyNumberFormat="1" applyFont="1" applyFill="1" applyBorder="1" applyAlignment="1">
      <alignment horizontal="center" vertical="center" wrapText="1"/>
    </xf>
    <xf numFmtId="4" fontId="33" fillId="4" borderId="5" xfId="0" applyNumberFormat="1" applyFont="1" applyFill="1" applyBorder="1" applyAlignment="1">
      <alignment vertical="top" wrapText="1"/>
    </xf>
    <xf numFmtId="4" fontId="25" fillId="4" borderId="5" xfId="0" applyNumberFormat="1" applyFont="1" applyFill="1" applyBorder="1" applyAlignment="1">
      <alignment vertical="top" wrapText="1"/>
    </xf>
    <xf numFmtId="4" fontId="25" fillId="4" borderId="9" xfId="0" applyNumberFormat="1" applyFont="1" applyFill="1" applyBorder="1" applyAlignment="1">
      <alignment vertical="top" wrapText="1"/>
    </xf>
    <xf numFmtId="4" fontId="26" fillId="4" borderId="4" xfId="0" applyNumberFormat="1" applyFont="1" applyFill="1" applyBorder="1"/>
    <xf numFmtId="0" fontId="34" fillId="4" borderId="7" xfId="0" applyFont="1" applyFill="1" applyBorder="1" applyAlignment="1">
      <alignment vertical="top" wrapText="1"/>
    </xf>
    <xf numFmtId="4" fontId="34" fillId="4" borderId="7" xfId="0" applyNumberFormat="1" applyFont="1" applyFill="1" applyBorder="1" applyAlignment="1">
      <alignment vertical="top" wrapText="1"/>
    </xf>
    <xf numFmtId="4" fontId="34" fillId="4" borderId="12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4" fontId="10" fillId="4" borderId="2" xfId="0" applyNumberFormat="1" applyFont="1" applyFill="1" applyBorder="1" applyAlignment="1">
      <alignment vertical="top" wrapText="1"/>
    </xf>
    <xf numFmtId="4" fontId="10" fillId="4" borderId="8" xfId="0" applyNumberFormat="1" applyFont="1" applyFill="1" applyBorder="1" applyAlignment="1">
      <alignment vertical="top" wrapText="1"/>
    </xf>
    <xf numFmtId="4" fontId="10" fillId="4" borderId="2" xfId="0" applyNumberFormat="1" applyFont="1" applyFill="1" applyBorder="1"/>
    <xf numFmtId="0" fontId="10" fillId="4" borderId="5" xfId="0" applyFont="1" applyFill="1" applyBorder="1" applyAlignment="1">
      <alignment vertical="top" wrapText="1"/>
    </xf>
    <xf numFmtId="4" fontId="10" fillId="4" borderId="5" xfId="0" applyNumberFormat="1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vertical="top" wrapText="1"/>
    </xf>
    <xf numFmtId="4" fontId="10" fillId="4" borderId="9" xfId="0" applyNumberFormat="1" applyFont="1" applyFill="1" applyBorder="1" applyAlignment="1">
      <alignment vertical="top" wrapText="1"/>
    </xf>
    <xf numFmtId="4" fontId="10" fillId="4" borderId="4" xfId="0" applyNumberFormat="1" applyFont="1" applyFill="1" applyBorder="1"/>
    <xf numFmtId="0" fontId="35" fillId="4" borderId="7" xfId="0" applyFont="1" applyFill="1" applyBorder="1" applyAlignment="1">
      <alignment horizontal="center" vertical="top" wrapText="1"/>
    </xf>
    <xf numFmtId="4" fontId="35" fillId="4" borderId="7" xfId="0" applyNumberFormat="1" applyFont="1" applyFill="1" applyBorder="1" applyAlignment="1">
      <alignment horizontal="center" vertical="top" wrapText="1"/>
    </xf>
    <xf numFmtId="164" fontId="35" fillId="4" borderId="7" xfId="2" applyFont="1" applyFill="1" applyBorder="1" applyAlignment="1">
      <alignment horizontal="center" vertical="top" wrapText="1"/>
    </xf>
    <xf numFmtId="0" fontId="35" fillId="4" borderId="12" xfId="0" applyFont="1" applyFill="1" applyBorder="1" applyAlignment="1">
      <alignment horizontal="center" vertical="top" wrapText="1"/>
    </xf>
    <xf numFmtId="0" fontId="36" fillId="4" borderId="7" xfId="0" applyFont="1" applyFill="1" applyBorder="1" applyAlignment="1">
      <alignment vertical="top" wrapText="1"/>
    </xf>
    <xf numFmtId="4" fontId="36" fillId="4" borderId="7" xfId="0" applyNumberFormat="1" applyFont="1" applyFill="1" applyBorder="1" applyAlignment="1">
      <alignment vertical="top" wrapText="1"/>
    </xf>
    <xf numFmtId="164" fontId="36" fillId="4" borderId="7" xfId="2" applyFont="1" applyFill="1" applyBorder="1" applyAlignment="1">
      <alignment vertical="top" wrapText="1"/>
    </xf>
    <xf numFmtId="0" fontId="36" fillId="4" borderId="12" xfId="0" applyFont="1" applyFill="1" applyBorder="1" applyAlignment="1">
      <alignment vertical="top" wrapText="1"/>
    </xf>
    <xf numFmtId="0" fontId="37" fillId="4" borderId="1" xfId="0" applyFont="1" applyFill="1" applyBorder="1" applyAlignment="1">
      <alignment vertical="top" wrapText="1"/>
    </xf>
    <xf numFmtId="164" fontId="37" fillId="4" borderId="1" xfId="2" applyFont="1" applyFill="1" applyBorder="1" applyAlignment="1">
      <alignment vertical="center" wrapText="1"/>
    </xf>
    <xf numFmtId="164" fontId="37" fillId="4" borderId="1" xfId="2" applyFont="1" applyFill="1" applyBorder="1" applyAlignment="1">
      <alignment vertical="top" wrapText="1"/>
    </xf>
    <xf numFmtId="4" fontId="37" fillId="4" borderId="1" xfId="0" applyNumberFormat="1" applyFont="1" applyFill="1" applyBorder="1" applyAlignment="1">
      <alignment vertical="top" wrapText="1"/>
    </xf>
    <xf numFmtId="0" fontId="37" fillId="4" borderId="2" xfId="0" applyFont="1" applyFill="1" applyBorder="1" applyAlignment="1">
      <alignment vertical="top" wrapText="1"/>
    </xf>
    <xf numFmtId="0" fontId="37" fillId="4" borderId="8" xfId="0" applyFont="1" applyFill="1" applyBorder="1" applyAlignment="1">
      <alignment vertical="top" wrapText="1"/>
    </xf>
    <xf numFmtId="0" fontId="37" fillId="4" borderId="2" xfId="0" applyFont="1" applyFill="1" applyBorder="1" applyAlignment="1"/>
    <xf numFmtId="0" fontId="37" fillId="4" borderId="5" xfId="0" applyFont="1" applyFill="1" applyBorder="1" applyAlignment="1">
      <alignment vertical="top" wrapText="1"/>
    </xf>
    <xf numFmtId="164" fontId="37" fillId="4" borderId="5" xfId="2" applyFont="1" applyFill="1" applyBorder="1" applyAlignment="1">
      <alignment vertical="center" wrapText="1"/>
    </xf>
    <xf numFmtId="164" fontId="37" fillId="4" borderId="5" xfId="2" applyFont="1" applyFill="1" applyBorder="1" applyAlignment="1">
      <alignment vertical="top" wrapText="1"/>
    </xf>
    <xf numFmtId="0" fontId="37" fillId="4" borderId="9" xfId="0" applyFont="1" applyFill="1" applyBorder="1" applyAlignment="1">
      <alignment vertical="top" wrapText="1"/>
    </xf>
    <xf numFmtId="0" fontId="37" fillId="4" borderId="4" xfId="0" applyFont="1" applyFill="1" applyBorder="1" applyAlignment="1"/>
    <xf numFmtId="4" fontId="35" fillId="4" borderId="27" xfId="0" applyNumberFormat="1" applyFont="1" applyFill="1" applyBorder="1" applyAlignment="1">
      <alignment horizontal="center" vertical="center" wrapText="1"/>
    </xf>
    <xf numFmtId="4" fontId="35" fillId="4" borderId="28" xfId="3" applyNumberFormat="1" applyFont="1" applyFill="1" applyBorder="1" applyAlignment="1" applyProtection="1">
      <alignment horizontal="center" vertical="center"/>
      <protection hidden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17" xfId="0" applyFont="1" applyFill="1" applyBorder="1" applyAlignment="1">
      <alignment horizontal="center" vertical="center" wrapText="1"/>
    </xf>
    <xf numFmtId="164" fontId="35" fillId="4" borderId="1" xfId="2" applyFont="1" applyFill="1" applyBorder="1" applyAlignment="1">
      <alignment horizontal="center" vertical="top" wrapText="1"/>
    </xf>
    <xf numFmtId="4" fontId="35" fillId="4" borderId="17" xfId="0" applyNumberFormat="1" applyFont="1" applyFill="1" applyBorder="1" applyAlignment="1">
      <alignment horizontal="center" vertical="center" wrapText="1"/>
    </xf>
    <xf numFmtId="4" fontId="35" fillId="4" borderId="1" xfId="0" applyNumberFormat="1" applyFont="1" applyFill="1" applyBorder="1" applyAlignment="1">
      <alignment horizontal="center" vertical="center" wrapText="1"/>
    </xf>
    <xf numFmtId="4" fontId="35" fillId="4" borderId="2" xfId="0" applyNumberFormat="1" applyFont="1" applyFill="1" applyBorder="1" applyAlignment="1">
      <alignment horizontal="center" vertical="center" wrapText="1"/>
    </xf>
    <xf numFmtId="166" fontId="35" fillId="4" borderId="1" xfId="3" applyNumberFormat="1" applyFont="1" applyFill="1" applyBorder="1" applyAlignment="1" applyProtection="1">
      <alignment horizontal="center" vertical="center"/>
      <protection hidden="1"/>
    </xf>
    <xf numFmtId="0" fontId="35" fillId="4" borderId="5" xfId="0" applyFont="1" applyFill="1" applyBorder="1" applyAlignment="1">
      <alignment horizontal="center" vertical="center" wrapText="1"/>
    </xf>
    <xf numFmtId="164" fontId="35" fillId="4" borderId="5" xfId="2" applyFont="1" applyFill="1" applyBorder="1" applyAlignment="1">
      <alignment horizontal="center" vertical="top" wrapText="1"/>
    </xf>
    <xf numFmtId="4" fontId="35" fillId="4" borderId="5" xfId="0" applyNumberFormat="1" applyFont="1" applyFill="1" applyBorder="1" applyAlignment="1">
      <alignment horizontal="center"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2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49" fontId="1" fillId="4" borderId="14" xfId="0" applyNumberFormat="1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49" fontId="3" fillId="4" borderId="11" xfId="0" applyNumberFormat="1" applyFont="1" applyFill="1" applyBorder="1" applyAlignment="1">
      <alignment vertical="top" wrapText="1"/>
    </xf>
    <xf numFmtId="0" fontId="3" fillId="4" borderId="20" xfId="0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49" fontId="1" fillId="4" borderId="3" xfId="0" applyNumberFormat="1" applyFont="1" applyFill="1" applyBorder="1" applyAlignment="1">
      <alignment vertical="top" wrapText="1"/>
    </xf>
    <xf numFmtId="4" fontId="32" fillId="4" borderId="7" xfId="0" applyNumberFormat="1" applyFont="1" applyFill="1" applyBorder="1" applyAlignment="1">
      <alignment horizontal="center" vertical="center" wrapText="1"/>
    </xf>
    <xf numFmtId="4" fontId="32" fillId="4" borderId="7" xfId="2" applyNumberFormat="1" applyFont="1" applyFill="1" applyBorder="1" applyAlignment="1">
      <alignment horizontal="center" vertical="center" wrapText="1"/>
    </xf>
    <xf numFmtId="4" fontId="32" fillId="4" borderId="12" xfId="0" applyNumberFormat="1" applyFont="1" applyFill="1" applyBorder="1" applyAlignment="1">
      <alignment horizontal="center" vertical="center" wrapText="1"/>
    </xf>
    <xf numFmtId="4" fontId="33" fillId="4" borderId="1" xfId="2" applyNumberFormat="1" applyFont="1" applyFill="1" applyBorder="1" applyAlignment="1">
      <alignment horizontal="center" vertical="center" wrapText="1"/>
    </xf>
    <xf numFmtId="4" fontId="38" fillId="4" borderId="1" xfId="2" applyNumberFormat="1" applyFont="1" applyFill="1" applyBorder="1" applyAlignment="1">
      <alignment horizontal="center" vertical="center"/>
    </xf>
    <xf numFmtId="4" fontId="38" fillId="4" borderId="1" xfId="0" applyNumberFormat="1" applyFont="1" applyFill="1" applyBorder="1" applyAlignment="1">
      <alignment horizontal="center" vertical="center"/>
    </xf>
    <xf numFmtId="4" fontId="38" fillId="4" borderId="8" xfId="0" applyNumberFormat="1" applyFont="1" applyFill="1" applyBorder="1" applyAlignment="1">
      <alignment horizontal="center" vertical="center"/>
    </xf>
    <xf numFmtId="4" fontId="38" fillId="4" borderId="2" xfId="0" applyNumberFormat="1" applyFont="1" applyFill="1" applyBorder="1" applyAlignment="1">
      <alignment horizontal="center" vertical="center"/>
    </xf>
    <xf numFmtId="4" fontId="39" fillId="4" borderId="1" xfId="0" applyNumberFormat="1" applyFont="1" applyFill="1" applyBorder="1" applyAlignment="1">
      <alignment horizontal="center" vertical="center" wrapText="1"/>
    </xf>
    <xf numFmtId="4" fontId="32" fillId="4" borderId="1" xfId="0" applyNumberFormat="1" applyFont="1" applyFill="1" applyBorder="1" applyAlignment="1">
      <alignment horizontal="center" vertical="center" wrapText="1"/>
    </xf>
    <xf numFmtId="4" fontId="39" fillId="4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 vertical="top" wrapText="1"/>
    </xf>
    <xf numFmtId="49" fontId="3" fillId="4" borderId="11" xfId="0" applyNumberFormat="1" applyFont="1" applyFill="1" applyBorder="1" applyAlignment="1">
      <alignment horizontal="center" vertical="top" wrapText="1"/>
    </xf>
    <xf numFmtId="164" fontId="32" fillId="4" borderId="7" xfId="2" applyFont="1" applyFill="1" applyBorder="1" applyAlignment="1">
      <alignment horizontal="center" vertical="top" wrapText="1"/>
    </xf>
    <xf numFmtId="0" fontId="32" fillId="4" borderId="12" xfId="0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3" fontId="33" fillId="4" borderId="1" xfId="0" applyNumberFormat="1" applyFont="1" applyFill="1" applyBorder="1" applyAlignment="1">
      <alignment vertical="top" wrapText="1"/>
    </xf>
    <xf numFmtId="164" fontId="33" fillId="4" borderId="1" xfId="2" applyFont="1" applyFill="1" applyBorder="1" applyAlignment="1">
      <alignment horizontal="center" vertical="top" wrapText="1"/>
    </xf>
    <xf numFmtId="4" fontId="38" fillId="4" borderId="1" xfId="0" applyNumberFormat="1" applyFont="1" applyFill="1" applyBorder="1" applyAlignment="1">
      <alignment horizontal="center"/>
    </xf>
    <xf numFmtId="0" fontId="38" fillId="4" borderId="1" xfId="0" applyFont="1" applyFill="1" applyBorder="1"/>
    <xf numFmtId="0" fontId="38" fillId="4" borderId="8" xfId="0" applyFont="1" applyFill="1" applyBorder="1"/>
    <xf numFmtId="0" fontId="38" fillId="4" borderId="2" xfId="0" applyFont="1" applyFill="1" applyBorder="1"/>
    <xf numFmtId="164" fontId="32" fillId="4" borderId="1" xfId="2" applyFont="1" applyFill="1" applyBorder="1" applyAlignment="1">
      <alignment horizontal="center" vertical="top" wrapText="1"/>
    </xf>
    <xf numFmtId="0" fontId="32" fillId="4" borderId="1" xfId="0" applyFont="1" applyFill="1" applyBorder="1" applyAlignment="1">
      <alignment vertical="top" wrapText="1"/>
    </xf>
    <xf numFmtId="0" fontId="32" fillId="4" borderId="2" xfId="0" applyFont="1" applyFill="1" applyBorder="1" applyAlignment="1">
      <alignment vertical="top" wrapText="1"/>
    </xf>
    <xf numFmtId="49" fontId="1" fillId="4" borderId="3" xfId="0" applyNumberFormat="1" applyFont="1" applyFill="1" applyBorder="1" applyAlignment="1">
      <alignment horizontal="center" vertical="top" wrapText="1"/>
    </xf>
    <xf numFmtId="4" fontId="38" fillId="4" borderId="1" xfId="0" applyNumberFormat="1" applyFont="1" applyFill="1" applyBorder="1" applyAlignment="1">
      <alignment horizontal="center" vertical="top"/>
    </xf>
    <xf numFmtId="0" fontId="38" fillId="4" borderId="1" xfId="0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vertical="top" wrapText="1"/>
    </xf>
    <xf numFmtId="0" fontId="33" fillId="4" borderId="5" xfId="0" applyFont="1" applyFill="1" applyBorder="1" applyAlignment="1">
      <alignment horizontal="center" vertical="top" wrapText="1"/>
    </xf>
    <xf numFmtId="0" fontId="38" fillId="4" borderId="5" xfId="0" applyFont="1" applyFill="1" applyBorder="1" applyAlignment="1">
      <alignment horizontal="center"/>
    </xf>
    <xf numFmtId="0" fontId="38" fillId="4" borderId="5" xfId="0" applyFont="1" applyFill="1" applyBorder="1"/>
    <xf numFmtId="0" fontId="38" fillId="4" borderId="9" xfId="0" applyFont="1" applyFill="1" applyBorder="1"/>
    <xf numFmtId="0" fontId="38" fillId="4" borderId="4" xfId="0" applyFont="1" applyFill="1" applyBorder="1"/>
    <xf numFmtId="0" fontId="30" fillId="4" borderId="7" xfId="0" applyFont="1" applyFill="1" applyBorder="1" applyAlignment="1">
      <alignment vertical="top" wrapText="1"/>
    </xf>
    <xf numFmtId="164" fontId="30" fillId="4" borderId="7" xfId="2" applyFont="1" applyFill="1" applyBorder="1" applyAlignment="1">
      <alignment horizontal="center" vertical="top" wrapText="1"/>
    </xf>
    <xf numFmtId="0" fontId="30" fillId="4" borderId="12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 wrapText="1"/>
    </xf>
    <xf numFmtId="4" fontId="25" fillId="4" borderId="1" xfId="0" applyNumberFormat="1" applyFont="1" applyFill="1" applyBorder="1" applyAlignment="1">
      <alignment horizontal="center" vertical="top" wrapText="1"/>
    </xf>
    <xf numFmtId="164" fontId="25" fillId="4" borderId="1" xfId="2" applyFont="1" applyFill="1" applyBorder="1" applyAlignment="1">
      <alignment horizontal="center" vertical="top" wrapText="1"/>
    </xf>
    <xf numFmtId="0" fontId="26" fillId="4" borderId="1" xfId="0" applyFont="1" applyFill="1" applyBorder="1"/>
    <xf numFmtId="0" fontId="26" fillId="4" borderId="8" xfId="0" applyFont="1" applyFill="1" applyBorder="1"/>
    <xf numFmtId="0" fontId="26" fillId="4" borderId="2" xfId="0" applyFont="1" applyFill="1" applyBorder="1"/>
    <xf numFmtId="4" fontId="26" fillId="4" borderId="1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vertical="top" wrapText="1"/>
    </xf>
    <xf numFmtId="164" fontId="30" fillId="4" borderId="1" xfId="2" applyFont="1" applyFill="1" applyBorder="1" applyAlignment="1">
      <alignment horizontal="center" vertical="top" wrapText="1"/>
    </xf>
    <xf numFmtId="0" fontId="30" fillId="4" borderId="2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25" fillId="4" borderId="5" xfId="0" applyFont="1" applyFill="1" applyBorder="1" applyAlignment="1">
      <alignment vertical="top" wrapText="1"/>
    </xf>
    <xf numFmtId="4" fontId="25" fillId="4" borderId="5" xfId="0" applyNumberFormat="1" applyFont="1" applyFill="1" applyBorder="1" applyAlignment="1">
      <alignment horizontal="center" vertical="top" wrapText="1"/>
    </xf>
    <xf numFmtId="164" fontId="25" fillId="4" borderId="5" xfId="2" applyFont="1" applyFill="1" applyBorder="1" applyAlignment="1">
      <alignment horizontal="center" vertical="top" wrapText="1"/>
    </xf>
    <xf numFmtId="4" fontId="26" fillId="4" borderId="5" xfId="0" applyNumberFormat="1" applyFont="1" applyFill="1" applyBorder="1" applyAlignment="1">
      <alignment horizontal="center"/>
    </xf>
    <xf numFmtId="0" fontId="26" fillId="4" borderId="5" xfId="0" applyFont="1" applyFill="1" applyBorder="1"/>
    <xf numFmtId="0" fontId="26" fillId="4" borderId="9" xfId="0" applyFont="1" applyFill="1" applyBorder="1"/>
    <xf numFmtId="0" fontId="26" fillId="4" borderId="4" xfId="0" applyFont="1" applyFill="1" applyBorder="1"/>
    <xf numFmtId="0" fontId="1" fillId="3" borderId="13" xfId="0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0" fontId="24" fillId="3" borderId="20" xfId="0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49" fontId="24" fillId="3" borderId="3" xfId="0" applyNumberFormat="1" applyFont="1" applyFill="1" applyBorder="1" applyAlignment="1">
      <alignment vertical="top" wrapText="1"/>
    </xf>
    <xf numFmtId="0" fontId="24" fillId="3" borderId="1" xfId="0" applyFont="1" applyFill="1" applyBorder="1" applyAlignment="1">
      <alignment vertical="top" wrapText="1"/>
    </xf>
    <xf numFmtId="164" fontId="23" fillId="3" borderId="1" xfId="2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49" fontId="5" fillId="4" borderId="11" xfId="0" applyNumberFormat="1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24" fillId="4" borderId="3" xfId="0" applyNumberFormat="1" applyFont="1" applyFill="1" applyBorder="1" applyAlignment="1">
      <alignment vertical="top" wrapText="1"/>
    </xf>
    <xf numFmtId="0" fontId="24" fillId="4" borderId="1" xfId="0" applyFont="1" applyFill="1" applyBorder="1" applyAlignment="1">
      <alignment vertical="top" wrapText="1"/>
    </xf>
    <xf numFmtId="164" fontId="35" fillId="4" borderId="12" xfId="2" applyFont="1" applyFill="1" applyBorder="1" applyAlignment="1">
      <alignment horizontal="center" vertical="top" wrapText="1"/>
    </xf>
    <xf numFmtId="0" fontId="35" fillId="4" borderId="1" xfId="0" applyFont="1" applyFill="1" applyBorder="1" applyAlignment="1">
      <alignment horizontal="center" vertical="top" wrapText="1"/>
    </xf>
    <xf numFmtId="164" fontId="35" fillId="4" borderId="1" xfId="2" applyFont="1" applyFill="1" applyBorder="1" applyAlignment="1">
      <alignment horizontal="center" vertical="center" wrapText="1"/>
    </xf>
    <xf numFmtId="167" fontId="35" fillId="4" borderId="1" xfId="0" applyNumberFormat="1" applyFont="1" applyFill="1" applyBorder="1" applyAlignment="1">
      <alignment horizontal="center" vertical="top" wrapText="1"/>
    </xf>
    <xf numFmtId="0" fontId="35" fillId="4" borderId="2" xfId="0" applyFont="1" applyFill="1" applyBorder="1" applyAlignment="1">
      <alignment horizontal="center" vertical="top" wrapText="1"/>
    </xf>
    <xf numFmtId="4" fontId="35" fillId="4" borderId="1" xfId="0" applyNumberFormat="1" applyFont="1" applyFill="1" applyBorder="1" applyAlignment="1">
      <alignment horizontal="center" vertical="top" wrapText="1"/>
    </xf>
    <xf numFmtId="0" fontId="35" fillId="4" borderId="8" xfId="0" applyFont="1" applyFill="1" applyBorder="1" applyAlignment="1">
      <alignment horizontal="center" vertical="top" wrapText="1"/>
    </xf>
    <xf numFmtId="0" fontId="35" fillId="4" borderId="2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 vertical="top" wrapText="1"/>
    </xf>
    <xf numFmtId="164" fontId="35" fillId="4" borderId="5" xfId="2" applyFont="1" applyFill="1" applyBorder="1" applyAlignment="1">
      <alignment horizontal="center" vertical="center" wrapText="1"/>
    </xf>
    <xf numFmtId="4" fontId="35" fillId="4" borderId="5" xfId="0" applyNumberFormat="1" applyFont="1" applyFill="1" applyBorder="1" applyAlignment="1">
      <alignment horizontal="center" vertical="top" wrapText="1"/>
    </xf>
    <xf numFmtId="0" fontId="35" fillId="4" borderId="9" xfId="0" applyFont="1" applyFill="1" applyBorder="1" applyAlignment="1">
      <alignment horizontal="center" vertical="top" wrapText="1"/>
    </xf>
    <xf numFmtId="0" fontId="35" fillId="4" borderId="4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vertical="top" wrapText="1"/>
    </xf>
    <xf numFmtId="0" fontId="13" fillId="4" borderId="5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164" fontId="36" fillId="4" borderId="1" xfId="2" applyFont="1" applyFill="1" applyBorder="1" applyAlignment="1">
      <alignment horizontal="center" vertical="center" wrapText="1"/>
    </xf>
    <xf numFmtId="164" fontId="36" fillId="4" borderId="7" xfId="2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4" fontId="36" fillId="4" borderId="1" xfId="0" applyNumberFormat="1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 wrapText="1"/>
    </xf>
    <xf numFmtId="164" fontId="36" fillId="4" borderId="5" xfId="2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36" fillId="4" borderId="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1" fillId="5" borderId="0" xfId="0" applyFont="1" applyFill="1"/>
    <xf numFmtId="49" fontId="24" fillId="4" borderId="11" xfId="0" applyNumberFormat="1" applyFont="1" applyFill="1" applyBorder="1" applyAlignment="1">
      <alignment horizontal="center" vertical="top" wrapText="1"/>
    </xf>
    <xf numFmtId="0" fontId="24" fillId="4" borderId="20" xfId="0" applyFont="1" applyFill="1" applyBorder="1" applyAlignment="1">
      <alignment vertical="top" wrapText="1"/>
    </xf>
    <xf numFmtId="4" fontId="23" fillId="4" borderId="7" xfId="2" applyNumberFormat="1" applyFont="1" applyFill="1" applyBorder="1" applyAlignment="1">
      <alignment horizontal="center" vertical="top" wrapText="1"/>
    </xf>
    <xf numFmtId="4" fontId="23" fillId="4" borderId="12" xfId="2" applyNumberFormat="1" applyFont="1" applyFill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center"/>
    </xf>
    <xf numFmtId="4" fontId="21" fillId="4" borderId="1" xfId="2" applyNumberFormat="1" applyFont="1" applyFill="1" applyBorder="1" applyAlignment="1">
      <alignment horizontal="center" vertical="top" wrapText="1"/>
    </xf>
    <xf numFmtId="4" fontId="29" fillId="4" borderId="1" xfId="0" applyNumberFormat="1" applyFont="1" applyFill="1" applyBorder="1" applyAlignment="1">
      <alignment horizontal="center"/>
    </xf>
    <xf numFmtId="4" fontId="23" fillId="4" borderId="1" xfId="2" applyNumberFormat="1" applyFont="1" applyFill="1" applyBorder="1" applyAlignment="1">
      <alignment horizontal="center" vertical="top" wrapText="1"/>
    </xf>
    <xf numFmtId="4" fontId="22" fillId="4" borderId="1" xfId="0" applyNumberFormat="1" applyFont="1" applyFill="1" applyBorder="1" applyAlignment="1">
      <alignment horizontal="center"/>
    </xf>
    <xf numFmtId="0" fontId="31" fillId="4" borderId="7" xfId="0" applyFont="1" applyFill="1" applyBorder="1" applyAlignment="1">
      <alignment horizontal="center" vertical="center" wrapText="1"/>
    </xf>
    <xf numFmtId="164" fontId="31" fillId="4" borderId="7" xfId="2" applyFont="1" applyFill="1" applyBorder="1" applyAlignment="1">
      <alignment horizontal="center" vertical="center" wrapText="1"/>
    </xf>
    <xf numFmtId="4" fontId="31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49" fontId="5" fillId="4" borderId="3" xfId="0" applyNumberFormat="1" applyFont="1" applyFill="1" applyBorder="1" applyAlignment="1">
      <alignment vertical="top" wrapText="1"/>
    </xf>
    <xf numFmtId="164" fontId="6" fillId="4" borderId="2" xfId="2" applyFont="1" applyFill="1" applyBorder="1" applyAlignment="1">
      <alignment vertical="top" wrapText="1"/>
    </xf>
    <xf numFmtId="0" fontId="0" fillId="4" borderId="0" xfId="0" applyFill="1"/>
    <xf numFmtId="164" fontId="6" fillId="4" borderId="7" xfId="2" applyFont="1" applyFill="1" applyBorder="1" applyAlignment="1">
      <alignment vertical="top" wrapText="1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/>
    </xf>
    <xf numFmtId="4" fontId="6" fillId="4" borderId="39" xfId="0" applyNumberFormat="1" applyFont="1" applyFill="1" applyBorder="1" applyAlignment="1">
      <alignment horizontal="center" vertical="center" wrapText="1"/>
    </xf>
    <xf numFmtId="4" fontId="6" fillId="4" borderId="27" xfId="0" applyNumberFormat="1" applyFont="1" applyFill="1" applyBorder="1" applyAlignment="1">
      <alignment horizontal="center" vertical="center" wrapText="1"/>
    </xf>
    <xf numFmtId="166" fontId="26" fillId="4" borderId="27" xfId="0" applyNumberFormat="1" applyFont="1" applyFill="1" applyBorder="1" applyAlignment="1">
      <alignment horizontal="center" vertical="center"/>
    </xf>
    <xf numFmtId="4" fontId="6" fillId="4" borderId="40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/>
    </xf>
    <xf numFmtId="4" fontId="6" fillId="4" borderId="13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/>
    </xf>
    <xf numFmtId="4" fontId="41" fillId="3" borderId="0" xfId="0" applyNumberFormat="1" applyFont="1" applyFill="1" applyBorder="1" applyAlignment="1">
      <alignment horizontal="center" vertical="center" wrapText="1"/>
    </xf>
    <xf numFmtId="0" fontId="42" fillId="3" borderId="0" xfId="0" applyFont="1" applyFill="1" applyAlignment="1">
      <alignment horizontal="center" vertical="center"/>
    </xf>
    <xf numFmtId="4" fontId="0" fillId="3" borderId="0" xfId="0" applyNumberFormat="1" applyFill="1"/>
    <xf numFmtId="4" fontId="42" fillId="3" borderId="0" xfId="0" applyNumberFormat="1" applyFont="1" applyFill="1" applyAlignment="1">
      <alignment horizontal="center" vertical="center"/>
    </xf>
    <xf numFmtId="0" fontId="37" fillId="3" borderId="0" xfId="0" applyFont="1" applyFill="1"/>
    <xf numFmtId="168" fontId="36" fillId="3" borderId="0" xfId="0" applyNumberFormat="1" applyFont="1" applyFill="1"/>
    <xf numFmtId="4" fontId="36" fillId="3" borderId="0" xfId="0" applyNumberFormat="1" applyFont="1" applyFill="1"/>
    <xf numFmtId="0" fontId="6" fillId="3" borderId="0" xfId="0" applyFont="1" applyFill="1" applyAlignment="1">
      <alignment horizontal="left"/>
    </xf>
    <xf numFmtId="0" fontId="21" fillId="6" borderId="0" xfId="0" applyFont="1" applyFill="1"/>
    <xf numFmtId="0" fontId="21" fillId="6" borderId="1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49" fontId="21" fillId="6" borderId="13" xfId="0" applyNumberFormat="1" applyFont="1" applyFill="1" applyBorder="1" applyAlignment="1">
      <alignment horizontal="center" vertical="top" wrapText="1"/>
    </xf>
    <xf numFmtId="0" fontId="21" fillId="6" borderId="14" xfId="0" applyFont="1" applyFill="1" applyBorder="1" applyAlignment="1">
      <alignment horizontal="center" vertical="top" wrapText="1"/>
    </xf>
    <xf numFmtId="49" fontId="21" fillId="6" borderId="14" xfId="0" applyNumberFormat="1" applyFont="1" applyFill="1" applyBorder="1" applyAlignment="1">
      <alignment horizontal="center" vertical="top" wrapText="1"/>
    </xf>
    <xf numFmtId="0" fontId="21" fillId="6" borderId="15" xfId="0" applyFont="1" applyFill="1" applyBorder="1" applyAlignment="1">
      <alignment horizontal="center" vertical="top" wrapText="1"/>
    </xf>
    <xf numFmtId="49" fontId="23" fillId="6" borderId="11" xfId="0" applyNumberFormat="1" applyFont="1" applyFill="1" applyBorder="1" applyAlignment="1">
      <alignment horizontal="center" vertical="top" wrapText="1"/>
    </xf>
    <xf numFmtId="0" fontId="23" fillId="6" borderId="7" xfId="0" applyFont="1" applyFill="1" applyBorder="1" applyAlignment="1">
      <alignment vertical="top" wrapText="1"/>
    </xf>
    <xf numFmtId="0" fontId="31" fillId="6" borderId="7" xfId="0" applyFont="1" applyFill="1" applyBorder="1" applyAlignment="1">
      <alignment vertical="top" wrapText="1"/>
    </xf>
    <xf numFmtId="164" fontId="31" fillId="6" borderId="7" xfId="2" applyFont="1" applyFill="1" applyBorder="1" applyAlignment="1">
      <alignment vertical="top" wrapText="1"/>
    </xf>
    <xf numFmtId="2" fontId="31" fillId="6" borderId="7" xfId="0" applyNumberFormat="1" applyFont="1" applyFill="1" applyBorder="1" applyAlignment="1">
      <alignment vertical="top" wrapText="1"/>
    </xf>
    <xf numFmtId="0" fontId="31" fillId="6" borderId="12" xfId="0" applyFont="1" applyFill="1" applyBorder="1" applyAlignment="1">
      <alignment vertical="top" wrapText="1"/>
    </xf>
    <xf numFmtId="49" fontId="21" fillId="6" borderId="3" xfId="0" applyNumberFormat="1" applyFont="1" applyFill="1" applyBorder="1" applyAlignment="1">
      <alignment horizontal="center" vertical="top" wrapText="1"/>
    </xf>
    <xf numFmtId="0" fontId="21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164" fontId="6" fillId="6" borderId="1" xfId="2" applyFont="1" applyFill="1" applyBorder="1" applyAlignment="1">
      <alignment horizontal="center" vertical="center" wrapText="1"/>
    </xf>
    <xf numFmtId="164" fontId="6" fillId="6" borderId="1" xfId="2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vertical="top" wrapText="1"/>
    </xf>
    <xf numFmtId="0" fontId="6" fillId="6" borderId="8" xfId="0" applyFont="1" applyFill="1" applyBorder="1" applyAlignment="1">
      <alignment vertical="top" wrapText="1"/>
    </xf>
    <xf numFmtId="0" fontId="6" fillId="6" borderId="2" xfId="0" applyFont="1" applyFill="1" applyBorder="1"/>
    <xf numFmtId="168" fontId="6" fillId="6" borderId="1" xfId="2" applyNumberFormat="1" applyFont="1" applyFill="1" applyBorder="1" applyAlignment="1">
      <alignment vertical="top" wrapText="1"/>
    </xf>
    <xf numFmtId="49" fontId="21" fillId="6" borderId="10" xfId="0" applyNumberFormat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vertical="top" wrapText="1"/>
    </xf>
    <xf numFmtId="164" fontId="6" fillId="6" borderId="5" xfId="2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vertical="top" wrapText="1"/>
    </xf>
    <xf numFmtId="0" fontId="6" fillId="6" borderId="4" xfId="0" applyFont="1" applyFill="1" applyBorder="1"/>
    <xf numFmtId="0" fontId="21" fillId="3" borderId="17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49" fontId="21" fillId="3" borderId="13" xfId="0" applyNumberFormat="1" applyFont="1" applyFill="1" applyBorder="1" applyAlignment="1">
      <alignment horizontal="center" vertical="top" wrapText="1"/>
    </xf>
    <xf numFmtId="0" fontId="21" fillId="3" borderId="14" xfId="0" applyFont="1" applyFill="1" applyBorder="1" applyAlignment="1">
      <alignment horizontal="center" vertical="top" wrapText="1"/>
    </xf>
    <xf numFmtId="49" fontId="21" fillId="3" borderId="14" xfId="0" applyNumberFormat="1" applyFont="1" applyFill="1" applyBorder="1" applyAlignment="1">
      <alignment horizontal="center" vertical="top" wrapText="1"/>
    </xf>
    <xf numFmtId="0" fontId="21" fillId="3" borderId="15" xfId="0" applyFont="1" applyFill="1" applyBorder="1" applyAlignment="1">
      <alignment horizontal="center" vertical="top" wrapText="1"/>
    </xf>
    <xf numFmtId="49" fontId="23" fillId="3" borderId="11" xfId="0" applyNumberFormat="1" applyFont="1" applyFill="1" applyBorder="1" applyAlignment="1">
      <alignment horizontal="center" vertical="top" wrapText="1"/>
    </xf>
    <xf numFmtId="0" fontId="31" fillId="3" borderId="7" xfId="0" applyFont="1" applyFill="1" applyBorder="1" applyAlignment="1">
      <alignment vertical="top" wrapText="1"/>
    </xf>
    <xf numFmtId="164" fontId="47" fillId="3" borderId="7" xfId="2" applyFont="1" applyFill="1" applyBorder="1" applyAlignment="1">
      <alignment vertical="center" wrapText="1"/>
    </xf>
    <xf numFmtId="4" fontId="47" fillId="3" borderId="7" xfId="0" applyNumberFormat="1" applyFont="1" applyFill="1" applyBorder="1" applyAlignment="1">
      <alignment vertical="center" wrapText="1"/>
    </xf>
    <xf numFmtId="4" fontId="47" fillId="3" borderId="12" xfId="0" applyNumberFormat="1" applyFont="1" applyFill="1" applyBorder="1" applyAlignment="1">
      <alignment vertical="center" wrapText="1"/>
    </xf>
    <xf numFmtId="49" fontId="21" fillId="3" borderId="3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164" fontId="48" fillId="3" borderId="1" xfId="2" applyFont="1" applyFill="1" applyBorder="1" applyAlignment="1">
      <alignment vertical="center" wrapText="1"/>
    </xf>
    <xf numFmtId="164" fontId="48" fillId="3" borderId="1" xfId="2" applyFont="1" applyFill="1" applyBorder="1" applyAlignment="1">
      <alignment horizontal="center" vertical="center" wrapText="1"/>
    </xf>
    <xf numFmtId="4" fontId="48" fillId="3" borderId="1" xfId="0" applyNumberFormat="1" applyFont="1" applyFill="1" applyBorder="1" applyAlignment="1">
      <alignment vertical="center" wrapText="1"/>
    </xf>
    <xf numFmtId="4" fontId="48" fillId="3" borderId="1" xfId="2" applyNumberFormat="1" applyFont="1" applyFill="1" applyBorder="1" applyAlignment="1">
      <alignment vertical="center" wrapText="1"/>
    </xf>
    <xf numFmtId="49" fontId="21" fillId="3" borderId="10" xfId="0" applyNumberFormat="1" applyFont="1" applyFill="1" applyBorder="1" applyAlignment="1">
      <alignment horizontal="center" vertical="top" wrapText="1"/>
    </xf>
    <xf numFmtId="164" fontId="48" fillId="3" borderId="5" xfId="2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49" fontId="49" fillId="4" borderId="10" xfId="0" applyNumberFormat="1" applyFont="1" applyFill="1" applyBorder="1" applyAlignment="1">
      <alignment horizontal="center" vertical="top" wrapText="1"/>
    </xf>
    <xf numFmtId="169" fontId="33" fillId="4" borderId="1" xfId="0" applyNumberFormat="1" applyFont="1" applyFill="1" applyBorder="1" applyAlignment="1">
      <alignment vertical="top" wrapText="1"/>
    </xf>
    <xf numFmtId="0" fontId="52" fillId="3" borderId="0" xfId="0" applyFont="1" applyFill="1"/>
    <xf numFmtId="49" fontId="18" fillId="4" borderId="10" xfId="0" applyNumberFormat="1" applyFont="1" applyFill="1" applyBorder="1" applyAlignment="1">
      <alignment horizontal="center" vertical="top" wrapText="1"/>
    </xf>
    <xf numFmtId="43" fontId="21" fillId="3" borderId="0" xfId="0" applyNumberFormat="1" applyFont="1" applyFill="1"/>
    <xf numFmtId="1" fontId="12" fillId="3" borderId="1" xfId="0" applyNumberFormat="1" applyFont="1" applyFill="1" applyBorder="1" applyAlignment="1">
      <alignment vertical="top" wrapText="1"/>
    </xf>
    <xf numFmtId="0" fontId="12" fillId="3" borderId="1" xfId="0" applyNumberFormat="1" applyFont="1" applyFill="1" applyBorder="1" applyAlignment="1">
      <alignment horizontal="right" vertical="top" wrapText="1"/>
    </xf>
    <xf numFmtId="1" fontId="12" fillId="3" borderId="1" xfId="0" applyNumberFormat="1" applyFont="1" applyFill="1" applyBorder="1" applyAlignment="1">
      <alignment horizontal="right" vertical="top" wrapText="1"/>
    </xf>
    <xf numFmtId="0" fontId="12" fillId="3" borderId="5" xfId="0" applyFont="1" applyFill="1" applyBorder="1" applyAlignment="1">
      <alignment vertical="top" wrapText="1"/>
    </xf>
    <xf numFmtId="1" fontId="12" fillId="3" borderId="5" xfId="0" applyNumberFormat="1" applyFont="1" applyFill="1" applyBorder="1" applyAlignment="1">
      <alignment vertical="top" wrapText="1"/>
    </xf>
    <xf numFmtId="4" fontId="12" fillId="3" borderId="1" xfId="0" applyNumberFormat="1" applyFont="1" applyFill="1" applyBorder="1" applyAlignment="1">
      <alignment vertical="top" wrapText="1"/>
    </xf>
    <xf numFmtId="3" fontId="53" fillId="3" borderId="1" xfId="0" applyNumberFormat="1" applyFont="1" applyFill="1" applyBorder="1" applyAlignment="1">
      <alignment vertical="top" wrapText="1"/>
    </xf>
    <xf numFmtId="4" fontId="53" fillId="3" borderId="1" xfId="0" applyNumberFormat="1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" fontId="12" fillId="3" borderId="5" xfId="0" applyNumberFormat="1" applyFont="1" applyFill="1" applyBorder="1" applyAlignment="1">
      <alignment vertical="top" wrapText="1"/>
    </xf>
    <xf numFmtId="3" fontId="53" fillId="3" borderId="5" xfId="0" applyNumberFormat="1" applyFont="1" applyFill="1" applyBorder="1" applyAlignment="1">
      <alignment vertical="top" wrapText="1"/>
    </xf>
    <xf numFmtId="4" fontId="53" fillId="3" borderId="5" xfId="0" applyNumberFormat="1" applyFont="1" applyFill="1" applyBorder="1" applyAlignment="1">
      <alignment vertical="top" wrapText="1"/>
    </xf>
    <xf numFmtId="0" fontId="12" fillId="3" borderId="4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52" fillId="8" borderId="0" xfId="0" applyFont="1" applyFill="1"/>
    <xf numFmtId="0" fontId="55" fillId="3" borderId="0" xfId="0" applyFont="1" applyFill="1"/>
    <xf numFmtId="0" fontId="1" fillId="3" borderId="17" xfId="0" applyFont="1" applyFill="1" applyBorder="1" applyAlignment="1">
      <alignment horizontal="center" vertical="center" wrapText="1"/>
    </xf>
    <xf numFmtId="0" fontId="56" fillId="3" borderId="0" xfId="0" applyFont="1" applyFill="1"/>
    <xf numFmtId="4" fontId="31" fillId="4" borderId="7" xfId="2" applyNumberFormat="1" applyFont="1" applyFill="1" applyBorder="1" applyAlignment="1">
      <alignment horizontal="center" vertical="center" wrapText="1"/>
    </xf>
    <xf numFmtId="0" fontId="56" fillId="3" borderId="0" xfId="0" applyFont="1" applyFill="1" applyAlignment="1">
      <alignment horizontal="center" vertical="center"/>
    </xf>
    <xf numFmtId="4" fontId="21" fillId="3" borderId="0" xfId="0" applyNumberFormat="1" applyFont="1" applyFill="1"/>
    <xf numFmtId="4" fontId="21" fillId="9" borderId="1" xfId="2" applyNumberFormat="1" applyFont="1" applyFill="1" applyBorder="1" applyAlignment="1">
      <alignment horizontal="center" vertical="top" wrapText="1"/>
    </xf>
    <xf numFmtId="4" fontId="23" fillId="9" borderId="1" xfId="2" applyNumberFormat="1" applyFont="1" applyFill="1" applyBorder="1" applyAlignment="1">
      <alignment horizontal="center" vertical="top" wrapText="1"/>
    </xf>
    <xf numFmtId="4" fontId="12" fillId="9" borderId="1" xfId="0" applyNumberFormat="1" applyFont="1" applyFill="1" applyBorder="1" applyAlignment="1">
      <alignment horizontal="center"/>
    </xf>
    <xf numFmtId="0" fontId="57" fillId="3" borderId="0" xfId="0" applyFont="1" applyFill="1"/>
    <xf numFmtId="168" fontId="0" fillId="3" borderId="0" xfId="0" applyNumberFormat="1" applyFill="1"/>
    <xf numFmtId="0" fontId="0" fillId="3" borderId="0" xfId="0" applyFont="1" applyFill="1"/>
    <xf numFmtId="0" fontId="28" fillId="3" borderId="17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4" fontId="40" fillId="3" borderId="14" xfId="0" applyNumberFormat="1" applyFont="1" applyFill="1" applyBorder="1" applyAlignment="1">
      <alignment horizontal="center" vertical="center" wrapText="1"/>
    </xf>
    <xf numFmtId="4" fontId="40" fillId="3" borderId="15" xfId="0" applyNumberFormat="1" applyFont="1" applyFill="1" applyBorder="1" applyAlignment="1">
      <alignment horizontal="center" vertical="center" wrapText="1"/>
    </xf>
    <xf numFmtId="49" fontId="1" fillId="3" borderId="36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4" fontId="12" fillId="3" borderId="7" xfId="0" applyNumberFormat="1" applyFont="1" applyFill="1" applyBorder="1" applyAlignment="1">
      <alignment horizontal="center"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/>
    </xf>
    <xf numFmtId="49" fontId="1" fillId="3" borderId="37" xfId="0" applyNumberFormat="1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4" fontId="12" fillId="3" borderId="17" xfId="0" applyNumberFormat="1" applyFont="1" applyFill="1" applyBorder="1" applyAlignment="1">
      <alignment horizontal="center" vertical="center" wrapText="1"/>
    </xf>
    <xf numFmtId="4" fontId="12" fillId="3" borderId="20" xfId="0" applyNumberFormat="1" applyFont="1" applyFill="1" applyBorder="1" applyAlignment="1">
      <alignment horizontal="center" vertical="center" wrapText="1"/>
    </xf>
    <xf numFmtId="4" fontId="22" fillId="3" borderId="17" xfId="0" applyNumberFormat="1" applyFont="1" applyFill="1" applyBorder="1" applyAlignment="1">
      <alignment horizontal="center" vertical="center"/>
    </xf>
    <xf numFmtId="4" fontId="22" fillId="3" borderId="19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top" wrapText="1"/>
    </xf>
    <xf numFmtId="4" fontId="40" fillId="3" borderId="39" xfId="0" applyNumberFormat="1" applyFont="1" applyFill="1" applyBorder="1" applyAlignment="1">
      <alignment horizontal="center" vertical="center" wrapText="1"/>
    </xf>
    <xf numFmtId="4" fontId="40" fillId="3" borderId="40" xfId="0" applyNumberFormat="1" applyFont="1" applyFill="1" applyBorder="1" applyAlignment="1">
      <alignment horizontal="center" vertical="center" wrapText="1"/>
    </xf>
    <xf numFmtId="49" fontId="1" fillId="3" borderId="30" xfId="0" applyNumberFormat="1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vertical="top" wrapText="1"/>
    </xf>
    <xf numFmtId="4" fontId="12" fillId="3" borderId="27" xfId="0" applyNumberFormat="1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4" fontId="22" fillId="3" borderId="27" xfId="0" applyNumberFormat="1" applyFont="1" applyFill="1" applyBorder="1" applyAlignment="1">
      <alignment horizontal="center" vertical="center"/>
    </xf>
    <xf numFmtId="4" fontId="22" fillId="3" borderId="29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top" wrapText="1"/>
    </xf>
    <xf numFmtId="4" fontId="22" fillId="3" borderId="2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4" fontId="12" fillId="3" borderId="5" xfId="0" applyNumberFormat="1" applyFont="1" applyFill="1" applyBorder="1" applyAlignment="1">
      <alignment horizontal="center" vertical="center" wrapText="1"/>
    </xf>
    <xf numFmtId="4" fontId="12" fillId="3" borderId="38" xfId="0" applyNumberFormat="1" applyFont="1" applyFill="1" applyBorder="1" applyAlignment="1">
      <alignment horizontal="center" vertical="center" wrapText="1"/>
    </xf>
    <xf numFmtId="4" fontId="22" fillId="3" borderId="5" xfId="0" applyNumberFormat="1" applyFont="1" applyFill="1" applyBorder="1" applyAlignment="1">
      <alignment horizontal="center" vertical="center"/>
    </xf>
    <xf numFmtId="4" fontId="22" fillId="3" borderId="4" xfId="0" applyNumberFormat="1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top" wrapText="1"/>
    </xf>
    <xf numFmtId="164" fontId="32" fillId="3" borderId="7" xfId="2" applyFont="1" applyFill="1" applyBorder="1" applyAlignment="1">
      <alignment horizontal="center" vertical="top" wrapText="1"/>
    </xf>
    <xf numFmtId="4" fontId="32" fillId="3" borderId="7" xfId="0" applyNumberFormat="1" applyFont="1" applyFill="1" applyBorder="1" applyAlignment="1">
      <alignment vertical="top" wrapText="1"/>
    </xf>
    <xf numFmtId="4" fontId="32" fillId="3" borderId="12" xfId="0" applyNumberFormat="1" applyFont="1" applyFill="1" applyBorder="1" applyAlignment="1">
      <alignment vertical="top" wrapText="1"/>
    </xf>
    <xf numFmtId="0" fontId="33" fillId="3" borderId="1" xfId="0" applyFont="1" applyFill="1" applyBorder="1" applyAlignment="1">
      <alignment horizontal="center" vertical="top" wrapText="1"/>
    </xf>
    <xf numFmtId="4" fontId="33" fillId="3" borderId="1" xfId="0" applyNumberFormat="1" applyFont="1" applyFill="1" applyBorder="1" applyAlignment="1">
      <alignment horizontal="center" vertical="top" wrapText="1"/>
    </xf>
    <xf numFmtId="164" fontId="33" fillId="3" borderId="1" xfId="2" applyFont="1" applyFill="1" applyBorder="1" applyAlignment="1">
      <alignment horizontal="center" vertical="top" wrapText="1"/>
    </xf>
    <xf numFmtId="4" fontId="38" fillId="3" borderId="1" xfId="0" applyNumberFormat="1" applyFont="1" applyFill="1" applyBorder="1" applyAlignment="1">
      <alignment horizontal="center" vertical="top"/>
    </xf>
    <xf numFmtId="4" fontId="38" fillId="3" borderId="1" xfId="0" applyNumberFormat="1" applyFont="1" applyFill="1" applyBorder="1" applyAlignment="1">
      <alignment vertical="top"/>
    </xf>
    <xf numFmtId="4" fontId="38" fillId="3" borderId="1" xfId="0" applyNumberFormat="1" applyFont="1" applyFill="1" applyBorder="1" applyAlignment="1">
      <alignment horizontal="center"/>
    </xf>
    <xf numFmtId="4" fontId="38" fillId="3" borderId="1" xfId="0" applyNumberFormat="1" applyFont="1" applyFill="1" applyBorder="1"/>
    <xf numFmtId="4" fontId="38" fillId="3" borderId="8" xfId="0" applyNumberFormat="1" applyFont="1" applyFill="1" applyBorder="1"/>
    <xf numFmtId="4" fontId="38" fillId="3" borderId="2" xfId="0" applyNumberFormat="1" applyFont="1" applyFill="1" applyBorder="1"/>
    <xf numFmtId="49" fontId="3" fillId="3" borderId="3" xfId="0" applyNumberFormat="1" applyFont="1" applyFill="1" applyBorder="1" applyAlignment="1">
      <alignment vertical="top" wrapText="1"/>
    </xf>
    <xf numFmtId="0" fontId="32" fillId="3" borderId="1" xfId="0" applyFont="1" applyFill="1" applyBorder="1" applyAlignment="1">
      <alignment horizontal="center" vertical="top" wrapText="1"/>
    </xf>
    <xf numFmtId="164" fontId="32" fillId="3" borderId="1" xfId="2" applyFont="1" applyFill="1" applyBorder="1" applyAlignment="1">
      <alignment horizontal="center" vertical="top" wrapText="1"/>
    </xf>
    <xf numFmtId="4" fontId="32" fillId="3" borderId="1" xfId="0" applyNumberFormat="1" applyFont="1" applyFill="1" applyBorder="1" applyAlignment="1">
      <alignment vertical="top" wrapText="1"/>
    </xf>
    <xf numFmtId="4" fontId="38" fillId="3" borderId="1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4" fontId="33" fillId="3" borderId="17" xfId="0" applyNumberFormat="1" applyFont="1" applyFill="1" applyBorder="1" applyAlignment="1">
      <alignment horizontal="center" vertical="top" wrapText="1"/>
    </xf>
    <xf numFmtId="4" fontId="38" fillId="3" borderId="17" xfId="0" applyNumberFormat="1" applyFont="1" applyFill="1" applyBorder="1" applyAlignment="1">
      <alignment horizontal="center"/>
    </xf>
    <xf numFmtId="4" fontId="38" fillId="3" borderId="17" xfId="0" applyNumberFormat="1" applyFont="1" applyFill="1" applyBorder="1"/>
    <xf numFmtId="4" fontId="38" fillId="3" borderId="18" xfId="0" applyNumberFormat="1" applyFont="1" applyFill="1" applyBorder="1"/>
    <xf numFmtId="4" fontId="38" fillId="3" borderId="19" xfId="0" applyNumberFormat="1" applyFont="1" applyFill="1" applyBorder="1"/>
    <xf numFmtId="0" fontId="33" fillId="3" borderId="5" xfId="0" applyFont="1" applyFill="1" applyBorder="1" applyAlignment="1">
      <alignment horizontal="center" vertical="top" wrapText="1"/>
    </xf>
    <xf numFmtId="4" fontId="33" fillId="3" borderId="5" xfId="0" applyNumberFormat="1" applyFont="1" applyFill="1" applyBorder="1" applyAlignment="1">
      <alignment horizontal="center" vertical="top" wrapText="1"/>
    </xf>
    <xf numFmtId="164" fontId="33" fillId="3" borderId="5" xfId="2" applyFont="1" applyFill="1" applyBorder="1" applyAlignment="1">
      <alignment horizontal="center" vertical="top" wrapText="1"/>
    </xf>
    <xf numFmtId="4" fontId="33" fillId="3" borderId="5" xfId="0" applyNumberFormat="1" applyFont="1" applyFill="1" applyBorder="1" applyAlignment="1">
      <alignment vertical="top" wrapText="1"/>
    </xf>
    <xf numFmtId="0" fontId="51" fillId="3" borderId="0" xfId="0" applyFont="1" applyFill="1"/>
    <xf numFmtId="0" fontId="51" fillId="3" borderId="0" xfId="0" applyFont="1" applyFill="1" applyAlignment="1">
      <alignment horizontal="center"/>
    </xf>
    <xf numFmtId="0" fontId="58" fillId="7" borderId="0" xfId="0" applyFont="1" applyFill="1"/>
    <xf numFmtId="0" fontId="59" fillId="3" borderId="0" xfId="0" applyFont="1" applyFill="1"/>
    <xf numFmtId="4" fontId="31" fillId="3" borderId="0" xfId="0" applyNumberFormat="1" applyFont="1" applyFill="1"/>
    <xf numFmtId="0" fontId="6" fillId="3" borderId="0" xfId="0" applyFont="1" applyFill="1"/>
    <xf numFmtId="0" fontId="21" fillId="3" borderId="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center"/>
    </xf>
    <xf numFmtId="0" fontId="46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49" fontId="46" fillId="3" borderId="0" xfId="0" applyNumberFormat="1" applyFont="1" applyFill="1" applyAlignment="1">
      <alignment horizontal="center"/>
    </xf>
    <xf numFmtId="49" fontId="21" fillId="3" borderId="30" xfId="0" applyNumberFormat="1" applyFont="1" applyFill="1" applyBorder="1" applyAlignment="1">
      <alignment horizontal="center" vertical="center" wrapText="1"/>
    </xf>
    <xf numFmtId="49" fontId="21" fillId="3" borderId="3" xfId="0" applyNumberFormat="1" applyFont="1" applyFill="1" applyBorder="1" applyAlignment="1">
      <alignment horizontal="center" vertical="center" wrapText="1"/>
    </xf>
    <xf numFmtId="49" fontId="21" fillId="3" borderId="16" xfId="0" applyNumberFormat="1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wrapText="1"/>
    </xf>
    <xf numFmtId="49" fontId="21" fillId="6" borderId="30" xfId="0" applyNumberFormat="1" applyFont="1" applyFill="1" applyBorder="1" applyAlignment="1">
      <alignment horizontal="center" vertical="center" wrapText="1"/>
    </xf>
    <xf numFmtId="49" fontId="21" fillId="6" borderId="3" xfId="0" applyNumberFormat="1" applyFont="1" applyFill="1" applyBorder="1" applyAlignment="1">
      <alignment horizontal="center" vertical="center" wrapText="1"/>
    </xf>
    <xf numFmtId="49" fontId="21" fillId="6" borderId="16" xfId="0" applyNumberFormat="1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21" fillId="6" borderId="26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vertic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9" fontId="21" fillId="4" borderId="30" xfId="0" applyNumberFormat="1" applyFont="1" applyFill="1" applyBorder="1" applyAlignment="1">
      <alignment horizontal="center" vertical="center" wrapText="1"/>
    </xf>
    <xf numFmtId="49" fontId="21" fillId="4" borderId="3" xfId="0" applyNumberFormat="1" applyFont="1" applyFill="1" applyBorder="1" applyAlignment="1">
      <alignment horizontal="center" vertical="center" wrapText="1"/>
    </xf>
    <xf numFmtId="49" fontId="21" fillId="4" borderId="16" xfId="0" applyNumberFormat="1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50" fillId="3" borderId="0" xfId="0" applyFont="1" applyFill="1" applyAlignment="1">
      <alignment horizont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28" fillId="3" borderId="30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49" fontId="28" fillId="3" borderId="16" xfId="0" applyNumberFormat="1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1" fillId="3" borderId="0" xfId="0" applyFont="1" applyFill="1" applyAlignment="1">
      <alignment horizontal="center"/>
    </xf>
    <xf numFmtId="0" fontId="1" fillId="3" borderId="27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49" fontId="1" fillId="3" borderId="30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top" wrapText="1"/>
    </xf>
    <xf numFmtId="49" fontId="1" fillId="3" borderId="16" xfId="0" applyNumberFormat="1" applyFont="1" applyFill="1" applyBorder="1" applyAlignment="1">
      <alignment vertical="top" wrapText="1"/>
    </xf>
    <xf numFmtId="49" fontId="1" fillId="3" borderId="30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3" fillId="4" borderId="0" xfId="0" applyFont="1" applyFill="1" applyBorder="1" applyAlignment="1">
      <alignment horizontal="center" vertical="center" wrapText="1"/>
    </xf>
    <xf numFmtId="49" fontId="1" fillId="4" borderId="30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wrapText="1"/>
    </xf>
    <xf numFmtId="0" fontId="16" fillId="0" borderId="31" xfId="0" applyFont="1" applyBorder="1" applyAlignment="1">
      <alignment horizontal="left" wrapText="1"/>
    </xf>
    <xf numFmtId="165" fontId="16" fillId="0" borderId="1" xfId="1" applyNumberFormat="1" applyFont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0" fontId="17" fillId="0" borderId="8" xfId="0" applyFont="1" applyBorder="1" applyAlignment="1">
      <alignment wrapText="1"/>
    </xf>
    <xf numFmtId="0" fontId="17" fillId="0" borderId="31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32" xfId="0" applyFont="1" applyBorder="1" applyAlignment="1">
      <alignment horizontal="center" vertical="top" wrapText="1"/>
    </xf>
    <xf numFmtId="164" fontId="15" fillId="0" borderId="33" xfId="1" applyFont="1" applyBorder="1" applyAlignment="1">
      <alignment horizontal="center" wrapText="1"/>
    </xf>
    <xf numFmtId="165" fontId="17" fillId="0" borderId="8" xfId="1" applyNumberFormat="1" applyFont="1" applyBorder="1" applyAlignment="1">
      <alignment horizontal="center" wrapText="1"/>
    </xf>
    <xf numFmtId="165" fontId="17" fillId="0" borderId="32" xfId="1" applyNumberFormat="1" applyFont="1" applyBorder="1" applyAlignment="1">
      <alignment horizontal="center" wrapText="1"/>
    </xf>
    <xf numFmtId="165" fontId="17" fillId="0" borderId="31" xfId="1" applyNumberFormat="1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164" fontId="17" fillId="0" borderId="8" xfId="1" applyNumberFormat="1" applyFont="1" applyBorder="1" applyAlignment="1">
      <alignment horizontal="center" wrapText="1"/>
    </xf>
    <xf numFmtId="164" fontId="17" fillId="0" borderId="32" xfId="1" applyNumberFormat="1" applyFont="1" applyBorder="1" applyAlignment="1">
      <alignment horizontal="center" wrapText="1"/>
    </xf>
    <xf numFmtId="164" fontId="17" fillId="0" borderId="31" xfId="1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4">
    <cellStyle name="Обычный" xfId="0" builtinId="0"/>
    <cellStyle name="Обычный 2 2" xfId="3"/>
    <cellStyle name="Финансовый" xfId="2" builtinId="3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94"/>
  <sheetViews>
    <sheetView tabSelected="1" view="pageBreakPreview" topLeftCell="F1" zoomScale="70" zoomScaleNormal="100" zoomScaleSheetLayoutView="70" workbookViewId="0">
      <selection activeCell="M15" sqref="M15:O15"/>
    </sheetView>
  </sheetViews>
  <sheetFormatPr defaultRowHeight="15.75"/>
  <cols>
    <col min="1" max="1" width="3.42578125" style="47" customWidth="1"/>
    <col min="2" max="2" width="6.5703125" style="47" customWidth="1"/>
    <col min="3" max="3" width="34" style="47" customWidth="1"/>
    <col min="4" max="4" width="15.7109375" style="47" customWidth="1"/>
    <col min="5" max="9" width="16.28515625" style="47" customWidth="1"/>
    <col min="10" max="10" width="18.7109375" style="47" customWidth="1"/>
    <col min="11" max="11" width="20.140625" style="47" customWidth="1"/>
    <col min="12" max="12" width="17.7109375" style="47" customWidth="1"/>
    <col min="13" max="15" width="17.28515625" style="47" customWidth="1"/>
    <col min="16" max="17" width="18.7109375" style="47" customWidth="1"/>
    <col min="18" max="18" width="18.85546875" style="47" customWidth="1"/>
    <col min="19" max="19" width="16.28515625" style="47" customWidth="1"/>
    <col min="20" max="20" width="16.140625" style="47" customWidth="1"/>
    <col min="21" max="21" width="17.28515625" style="47" customWidth="1"/>
    <col min="22" max="22" width="11.42578125" style="47" customWidth="1"/>
    <col min="23" max="23" width="14" style="47" customWidth="1"/>
    <col min="24" max="24" width="12.28515625" style="47" customWidth="1"/>
    <col min="25" max="16384" width="9.140625" style="47"/>
  </cols>
  <sheetData>
    <row r="1" spans="2:24">
      <c r="S1" s="553" t="s">
        <v>40</v>
      </c>
      <c r="T1" s="553"/>
      <c r="U1" s="553"/>
      <c r="V1" s="553"/>
      <c r="W1" s="553"/>
      <c r="X1" s="553"/>
    </row>
    <row r="2" spans="2:24" ht="23.25" customHeight="1"/>
    <row r="3" spans="2:24">
      <c r="R3" s="553" t="s">
        <v>75</v>
      </c>
      <c r="S3" s="553"/>
      <c r="T3" s="553"/>
      <c r="U3" s="553"/>
      <c r="V3" s="553"/>
      <c r="W3" s="553"/>
      <c r="X3" s="553"/>
    </row>
    <row r="4" spans="2:24">
      <c r="B4" s="48"/>
      <c r="C4" s="49"/>
      <c r="R4" s="554" t="s">
        <v>80</v>
      </c>
      <c r="S4" s="553"/>
      <c r="T4" s="553"/>
      <c r="U4" s="553"/>
      <c r="V4" s="553"/>
      <c r="W4" s="553"/>
      <c r="X4" s="553"/>
    </row>
    <row r="5" spans="2:24">
      <c r="B5" s="48"/>
      <c r="C5" s="49"/>
      <c r="R5" s="554" t="s">
        <v>81</v>
      </c>
      <c r="S5" s="554"/>
      <c r="T5" s="554"/>
      <c r="U5" s="554"/>
      <c r="V5" s="554"/>
      <c r="W5" s="554"/>
      <c r="X5" s="554"/>
    </row>
    <row r="6" spans="2:24">
      <c r="B6" s="48"/>
      <c r="C6" s="49"/>
      <c r="J6" s="457"/>
      <c r="K6" s="457"/>
      <c r="L6" s="457"/>
      <c r="R6" s="554" t="s">
        <v>82</v>
      </c>
      <c r="S6" s="554"/>
      <c r="T6" s="554"/>
      <c r="U6" s="554"/>
      <c r="V6" s="554"/>
      <c r="W6" s="554"/>
      <c r="X6" s="554"/>
    </row>
    <row r="7" spans="2:24">
      <c r="B7" s="48"/>
      <c r="C7" s="49"/>
      <c r="R7" s="554" t="s">
        <v>78</v>
      </c>
      <c r="S7" s="554"/>
      <c r="T7" s="554"/>
      <c r="U7" s="554"/>
      <c r="V7" s="554"/>
      <c r="W7" s="554"/>
      <c r="X7" s="554"/>
    </row>
    <row r="8" spans="2:24" ht="33.75" customHeight="1">
      <c r="B8" s="48"/>
      <c r="C8" s="49"/>
      <c r="S8" s="50"/>
      <c r="T8" s="50"/>
    </row>
    <row r="9" spans="2:24" ht="18.75">
      <c r="B9" s="535" t="s">
        <v>41</v>
      </c>
      <c r="C9" s="535"/>
      <c r="D9" s="535"/>
      <c r="E9" s="535"/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5"/>
      <c r="V9" s="535"/>
      <c r="W9" s="535"/>
      <c r="X9" s="535"/>
    </row>
    <row r="10" spans="2:24" ht="18.75">
      <c r="B10" s="535" t="s">
        <v>83</v>
      </c>
      <c r="C10" s="535"/>
      <c r="D10" s="535"/>
      <c r="E10" s="535"/>
      <c r="F10" s="535"/>
      <c r="G10" s="535"/>
      <c r="H10" s="535"/>
      <c r="I10" s="535"/>
      <c r="J10" s="535"/>
      <c r="K10" s="535"/>
      <c r="L10" s="535"/>
      <c r="M10" s="535"/>
      <c r="N10" s="535"/>
      <c r="O10" s="535"/>
      <c r="P10" s="535"/>
      <c r="Q10" s="535"/>
      <c r="R10" s="535"/>
      <c r="S10" s="535"/>
      <c r="T10" s="535"/>
      <c r="U10" s="535"/>
      <c r="V10" s="535"/>
      <c r="W10" s="535"/>
      <c r="X10" s="535"/>
    </row>
    <row r="11" spans="2:24" ht="18.75">
      <c r="B11" s="535" t="s">
        <v>84</v>
      </c>
      <c r="C11" s="535"/>
      <c r="D11" s="535"/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5"/>
      <c r="X11" s="535"/>
    </row>
    <row r="12" spans="2:24" ht="18.75"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79" t="s">
        <v>15</v>
      </c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</row>
    <row r="13" spans="2:24" ht="27.75" customHeight="1">
      <c r="B13" s="536" t="s">
        <v>123</v>
      </c>
      <c r="C13" s="537"/>
      <c r="D13" s="537"/>
      <c r="E13" s="537"/>
      <c r="F13" s="537"/>
      <c r="G13" s="537"/>
      <c r="H13" s="537"/>
      <c r="I13" s="537"/>
      <c r="J13" s="537"/>
      <c r="K13" s="537"/>
      <c r="L13" s="537"/>
      <c r="M13" s="537"/>
      <c r="N13" s="537"/>
      <c r="O13" s="537"/>
      <c r="P13" s="537"/>
      <c r="Q13" s="537"/>
      <c r="R13" s="537"/>
      <c r="S13" s="537"/>
      <c r="T13" s="537"/>
      <c r="U13" s="537"/>
      <c r="V13" s="537"/>
      <c r="W13" s="537"/>
      <c r="X13" s="537"/>
    </row>
    <row r="14" spans="2:24" ht="23.25" customHeight="1">
      <c r="B14" s="538" t="s">
        <v>98</v>
      </c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</row>
    <row r="15" spans="2:24" ht="27" customHeight="1" thickBot="1">
      <c r="B15" s="48"/>
      <c r="M15" s="457"/>
      <c r="N15" s="457"/>
      <c r="O15" s="457"/>
      <c r="S15" s="50"/>
      <c r="T15" s="50"/>
      <c r="U15" s="50"/>
    </row>
    <row r="16" spans="2:24" ht="24" customHeight="1">
      <c r="B16" s="539"/>
      <c r="C16" s="542" t="s">
        <v>0</v>
      </c>
      <c r="D16" s="545" t="s">
        <v>38</v>
      </c>
      <c r="E16" s="546"/>
      <c r="F16" s="545" t="s">
        <v>39</v>
      </c>
      <c r="G16" s="546"/>
      <c r="H16" s="545" t="s">
        <v>37</v>
      </c>
      <c r="I16" s="546"/>
      <c r="J16" s="545" t="s">
        <v>74</v>
      </c>
      <c r="K16" s="546"/>
      <c r="L16" s="549"/>
      <c r="M16" s="545" t="s">
        <v>36</v>
      </c>
      <c r="N16" s="546"/>
      <c r="O16" s="549"/>
      <c r="P16" s="542" t="s">
        <v>32</v>
      </c>
      <c r="Q16" s="542"/>
      <c r="R16" s="542"/>
      <c r="S16" s="542"/>
      <c r="T16" s="542"/>
      <c r="U16" s="542"/>
      <c r="V16" s="542"/>
      <c r="W16" s="572"/>
      <c r="X16" s="573"/>
    </row>
    <row r="17" spans="2:24" ht="49.5" customHeight="1">
      <c r="B17" s="540"/>
      <c r="C17" s="543"/>
      <c r="D17" s="547"/>
      <c r="E17" s="548"/>
      <c r="F17" s="547"/>
      <c r="G17" s="548"/>
      <c r="H17" s="547"/>
      <c r="I17" s="548"/>
      <c r="J17" s="550"/>
      <c r="K17" s="551"/>
      <c r="L17" s="552"/>
      <c r="M17" s="550"/>
      <c r="N17" s="551"/>
      <c r="O17" s="552"/>
      <c r="P17" s="543" t="s">
        <v>53</v>
      </c>
      <c r="Q17" s="543"/>
      <c r="R17" s="543"/>
      <c r="S17" s="543" t="s">
        <v>54</v>
      </c>
      <c r="T17" s="543"/>
      <c r="U17" s="543"/>
      <c r="V17" s="543" t="s">
        <v>55</v>
      </c>
      <c r="W17" s="543"/>
      <c r="X17" s="574"/>
    </row>
    <row r="18" spans="2:24" ht="99.75" customHeight="1" thickBot="1">
      <c r="B18" s="541"/>
      <c r="C18" s="544"/>
      <c r="D18" s="408" t="s">
        <v>118</v>
      </c>
      <c r="E18" s="408" t="s">
        <v>14</v>
      </c>
      <c r="F18" s="408" t="s">
        <v>118</v>
      </c>
      <c r="G18" s="408" t="s">
        <v>14</v>
      </c>
      <c r="H18" s="408" t="s">
        <v>118</v>
      </c>
      <c r="I18" s="408" t="s">
        <v>14</v>
      </c>
      <c r="J18" s="408" t="s">
        <v>119</v>
      </c>
      <c r="K18" s="408" t="s">
        <v>19</v>
      </c>
      <c r="L18" s="408" t="s">
        <v>31</v>
      </c>
      <c r="M18" s="408" t="s">
        <v>119</v>
      </c>
      <c r="N18" s="408" t="s">
        <v>19</v>
      </c>
      <c r="O18" s="408" t="s">
        <v>31</v>
      </c>
      <c r="P18" s="408" t="s">
        <v>119</v>
      </c>
      <c r="Q18" s="408" t="s">
        <v>19</v>
      </c>
      <c r="R18" s="408" t="s">
        <v>31</v>
      </c>
      <c r="S18" s="408" t="s">
        <v>119</v>
      </c>
      <c r="T18" s="408" t="s">
        <v>19</v>
      </c>
      <c r="U18" s="408" t="s">
        <v>31</v>
      </c>
      <c r="V18" s="408" t="s">
        <v>119</v>
      </c>
      <c r="W18" s="408" t="s">
        <v>19</v>
      </c>
      <c r="X18" s="409" t="s">
        <v>31</v>
      </c>
    </row>
    <row r="19" spans="2:24" ht="16.5" thickBot="1">
      <c r="B19" s="410">
        <v>1</v>
      </c>
      <c r="C19" s="411">
        <v>2</v>
      </c>
      <c r="D19" s="411">
        <v>3</v>
      </c>
      <c r="E19" s="412">
        <v>4</v>
      </c>
      <c r="F19" s="411">
        <v>5</v>
      </c>
      <c r="G19" s="411">
        <v>6</v>
      </c>
      <c r="H19" s="412">
        <v>7</v>
      </c>
      <c r="I19" s="411">
        <v>8</v>
      </c>
      <c r="J19" s="411">
        <v>9</v>
      </c>
      <c r="K19" s="412">
        <v>10</v>
      </c>
      <c r="L19" s="411">
        <v>11</v>
      </c>
      <c r="M19" s="411">
        <v>12</v>
      </c>
      <c r="N19" s="412">
        <v>13</v>
      </c>
      <c r="O19" s="411">
        <v>14</v>
      </c>
      <c r="P19" s="411">
        <v>15</v>
      </c>
      <c r="Q19" s="412">
        <v>16</v>
      </c>
      <c r="R19" s="411">
        <v>17</v>
      </c>
      <c r="S19" s="411">
        <v>18</v>
      </c>
      <c r="T19" s="412">
        <v>19</v>
      </c>
      <c r="U19" s="411">
        <v>20</v>
      </c>
      <c r="V19" s="411">
        <v>21</v>
      </c>
      <c r="W19" s="412">
        <v>22</v>
      </c>
      <c r="X19" s="413">
        <v>23</v>
      </c>
    </row>
    <row r="20" spans="2:24" ht="37.5">
      <c r="B20" s="414" t="s">
        <v>1</v>
      </c>
      <c r="C20" s="415" t="s">
        <v>56</v>
      </c>
      <c r="D20" s="416">
        <f>D21+D22+D23+D24</f>
        <v>1080</v>
      </c>
      <c r="E20" s="416">
        <f t="shared" ref="E20:H20" si="0">E21+E22+E23+E24</f>
        <v>1080</v>
      </c>
      <c r="F20" s="416">
        <f t="shared" si="0"/>
        <v>1057</v>
      </c>
      <c r="G20" s="416">
        <f t="shared" si="0"/>
        <v>1045</v>
      </c>
      <c r="H20" s="416">
        <f t="shared" si="0"/>
        <v>1047</v>
      </c>
      <c r="I20" s="416">
        <f>I21+I22+I23+I24</f>
        <v>1037.9000000000001</v>
      </c>
      <c r="J20" s="416">
        <f>J40+J50+J60+J70+J80+J90+J100+J110+J120+J130+J140+J150+J160+J170+J180+J190</f>
        <v>785919.94999999972</v>
      </c>
      <c r="K20" s="416">
        <f t="shared" ref="K20:L20" si="1">K40+K50+K60+K70+K80+K90+K100+K110+K120+K130+K140+K150+K160+K170+K180+K190</f>
        <v>787447.44000000006</v>
      </c>
      <c r="L20" s="416">
        <f t="shared" si="1"/>
        <v>165553.30000000002</v>
      </c>
      <c r="M20" s="416">
        <f>M21+M22+M23+M24</f>
        <v>537804.84000000008</v>
      </c>
      <c r="N20" s="416">
        <f t="shared" ref="N20" si="2">N21+N22+N23+N24</f>
        <v>533005.23</v>
      </c>
      <c r="O20" s="416">
        <f>O21+O22+O23+O24</f>
        <v>117392.52</v>
      </c>
      <c r="P20" s="416">
        <f>P21+P22+P23+P24</f>
        <v>481271.19</v>
      </c>
      <c r="Q20" s="416">
        <f t="shared" ref="Q20:U20" si="3">Q21+Q22+Q23+Q24</f>
        <v>476472.18</v>
      </c>
      <c r="R20" s="416">
        <f t="shared" si="3"/>
        <v>105581.07</v>
      </c>
      <c r="S20" s="416">
        <f t="shared" si="3"/>
        <v>56533.65</v>
      </c>
      <c r="T20" s="416">
        <f t="shared" si="3"/>
        <v>56533.05</v>
      </c>
      <c r="U20" s="416">
        <f t="shared" si="3"/>
        <v>11811.450000000003</v>
      </c>
      <c r="V20" s="417">
        <f t="shared" ref="V20:X20" si="4">V21+V22+V23+V24</f>
        <v>0</v>
      </c>
      <c r="W20" s="417">
        <f t="shared" si="4"/>
        <v>0</v>
      </c>
      <c r="X20" s="418">
        <f t="shared" si="4"/>
        <v>0</v>
      </c>
    </row>
    <row r="21" spans="2:24" ht="50.25" customHeight="1">
      <c r="B21" s="419" t="s">
        <v>20</v>
      </c>
      <c r="C21" s="420" t="s">
        <v>57</v>
      </c>
      <c r="D21" s="421">
        <f>D41+D51+D61+D71+D81+D91+D101+D111+D121+D131++D141+D151+D161+D171+D181+D191</f>
        <v>4</v>
      </c>
      <c r="E21" s="421">
        <f t="shared" ref="E21:H21" si="5">E41+E51+E61+E71+E81+E91+E101+E111+E121+E131++E141+E151+E161+E171+E181+E191</f>
        <v>4</v>
      </c>
      <c r="F21" s="421">
        <f t="shared" si="5"/>
        <v>4</v>
      </c>
      <c r="G21" s="421">
        <f t="shared" si="5"/>
        <v>4</v>
      </c>
      <c r="H21" s="421">
        <f t="shared" si="5"/>
        <v>4</v>
      </c>
      <c r="I21" s="421">
        <f>I41+I51+I61+I71+I81+I91+I101+I111+I121+I131++I141+I151+I161+I171+I181+I191</f>
        <v>4</v>
      </c>
      <c r="J21" s="422" t="s">
        <v>46</v>
      </c>
      <c r="K21" s="422" t="s">
        <v>46</v>
      </c>
      <c r="L21" s="422" t="s">
        <v>46</v>
      </c>
      <c r="M21" s="421">
        <f>P21+S21+V21</f>
        <v>5261.04</v>
      </c>
      <c r="N21" s="421">
        <f t="shared" ref="N21:O24" si="6">Q21+T21+W21</f>
        <v>5254.14</v>
      </c>
      <c r="O21" s="421">
        <f t="shared" si="6"/>
        <v>1068.96</v>
      </c>
      <c r="P21" s="421">
        <f>P41+P51+P61+P71+P81+P91+P101+P111+P121+P131+P141+P151+P161+P171+P181+P191</f>
        <v>5261.04</v>
      </c>
      <c r="Q21" s="421">
        <f t="shared" ref="Q21:U21" si="7">Q41+Q51+Q61+Q71+Q81+Q91+Q101+Q111+Q121+Q131+Q141+Q151+Q161+Q171+Q181+Q191</f>
        <v>5254.14</v>
      </c>
      <c r="R21" s="421">
        <f t="shared" si="7"/>
        <v>1068.96</v>
      </c>
      <c r="S21" s="421">
        <f t="shared" si="7"/>
        <v>0</v>
      </c>
      <c r="T21" s="421">
        <f t="shared" si="7"/>
        <v>0</v>
      </c>
      <c r="U21" s="421">
        <f t="shared" si="7"/>
        <v>0</v>
      </c>
      <c r="V21" s="423">
        <f>V41+V51+V61+V71+V81+V91+V101+V111+V121+V131+V141+V151+V161+V171+V181</f>
        <v>0</v>
      </c>
      <c r="W21" s="423">
        <f>W41+W51+W61+W71+W81+W91+W101+W111+W121+W131+W141+W151+W161+W171+W181</f>
        <v>0</v>
      </c>
      <c r="X21" s="423">
        <f>X41+X51+X61+X71+X81+X91+X101+X111+X121+X131+X141+X151+X161+X171+X181</f>
        <v>0</v>
      </c>
    </row>
    <row r="22" spans="2:24" ht="39" customHeight="1">
      <c r="B22" s="419" t="s">
        <v>21</v>
      </c>
      <c r="C22" s="420" t="s">
        <v>58</v>
      </c>
      <c r="D22" s="421">
        <f t="shared" ref="D22:I24" si="8">D42+D52+D62+D72+D82+D92+D102+D112+D122+D132++D142+D152+D162+D172+D182+D192</f>
        <v>873</v>
      </c>
      <c r="E22" s="421">
        <f t="shared" si="8"/>
        <v>873</v>
      </c>
      <c r="F22" s="421">
        <f t="shared" si="8"/>
        <v>854</v>
      </c>
      <c r="G22" s="421">
        <f t="shared" si="8"/>
        <v>844</v>
      </c>
      <c r="H22" s="421">
        <f t="shared" si="8"/>
        <v>848.1</v>
      </c>
      <c r="I22" s="421">
        <f t="shared" si="8"/>
        <v>839.4</v>
      </c>
      <c r="J22" s="422" t="s">
        <v>46</v>
      </c>
      <c r="K22" s="422" t="s">
        <v>46</v>
      </c>
      <c r="L22" s="422" t="s">
        <v>46</v>
      </c>
      <c r="M22" s="421">
        <f t="shared" ref="M22:M24" si="9">P22+S22+V22</f>
        <v>466142.07</v>
      </c>
      <c r="N22" s="421">
        <f t="shared" si="6"/>
        <v>461402.9</v>
      </c>
      <c r="O22" s="421">
        <f t="shared" si="6"/>
        <v>102777.14</v>
      </c>
      <c r="P22" s="421">
        <f t="shared" ref="P22:U24" si="10">P42+P52+P62+P72+P82+P92+P102+P112+P122+P132+P142+P152+P162+P172+P182+P192</f>
        <v>414148.78</v>
      </c>
      <c r="Q22" s="421">
        <f t="shared" si="10"/>
        <v>409410.21</v>
      </c>
      <c r="R22" s="421">
        <f t="shared" si="10"/>
        <v>92058.14</v>
      </c>
      <c r="S22" s="421">
        <f t="shared" si="10"/>
        <v>51993.29</v>
      </c>
      <c r="T22" s="421">
        <f t="shared" si="10"/>
        <v>51992.69</v>
      </c>
      <c r="U22" s="421">
        <f>U42+U52+U62+U72+U82+U92+U102+U112+U122+U132+U142+U152+U162+U172+U182+U192</f>
        <v>10719.000000000002</v>
      </c>
      <c r="V22" s="424">
        <f t="shared" ref="V22:W22" si="11">V42+V52+V62+V72+V82+V92+V102+V112+V122+V132+V142+V152+V162+V172+V182+V192</f>
        <v>0</v>
      </c>
      <c r="W22" s="424">
        <f t="shared" si="11"/>
        <v>0</v>
      </c>
      <c r="X22" s="423">
        <f>X42+X52+X62+X72+X82+X92+X102+X112+X122+X132+X142+X152+X162+X172+X182</f>
        <v>0</v>
      </c>
    </row>
    <row r="23" spans="2:24" ht="81.75" customHeight="1">
      <c r="B23" s="419" t="s">
        <v>22</v>
      </c>
      <c r="C23" s="420" t="s">
        <v>59</v>
      </c>
      <c r="D23" s="421">
        <f t="shared" si="8"/>
        <v>127.5</v>
      </c>
      <c r="E23" s="421">
        <f t="shared" si="8"/>
        <v>127.5</v>
      </c>
      <c r="F23" s="421">
        <f t="shared" si="8"/>
        <v>127.5</v>
      </c>
      <c r="G23" s="421">
        <f t="shared" si="8"/>
        <v>126.5</v>
      </c>
      <c r="H23" s="421">
        <f t="shared" si="8"/>
        <v>124.4</v>
      </c>
      <c r="I23" s="421">
        <f t="shared" si="8"/>
        <v>125.5</v>
      </c>
      <c r="J23" s="422" t="s">
        <v>46</v>
      </c>
      <c r="K23" s="422" t="s">
        <v>46</v>
      </c>
      <c r="L23" s="422" t="s">
        <v>46</v>
      </c>
      <c r="M23" s="421">
        <f t="shared" si="9"/>
        <v>53831.44</v>
      </c>
      <c r="N23" s="421">
        <f t="shared" si="6"/>
        <v>54975.61</v>
      </c>
      <c r="O23" s="421">
        <f t="shared" si="6"/>
        <v>10080.69</v>
      </c>
      <c r="P23" s="421">
        <f t="shared" si="10"/>
        <v>50708.87</v>
      </c>
      <c r="Q23" s="421">
        <f t="shared" si="10"/>
        <v>51853.04</v>
      </c>
      <c r="R23" s="421">
        <f t="shared" si="10"/>
        <v>9420.84</v>
      </c>
      <c r="S23" s="421">
        <f t="shared" si="10"/>
        <v>3122.57</v>
      </c>
      <c r="T23" s="421">
        <f t="shared" si="10"/>
        <v>3122.57</v>
      </c>
      <c r="U23" s="421">
        <f t="shared" si="10"/>
        <v>659.85</v>
      </c>
      <c r="V23" s="424">
        <f t="shared" ref="V23:W23" si="12">V43+V53+V63+V73+V83+V93+V103+V113+V123+V133+V143+V153+V163+V173+V183+V193</f>
        <v>0</v>
      </c>
      <c r="W23" s="424">
        <f t="shared" si="12"/>
        <v>0</v>
      </c>
      <c r="X23" s="423">
        <f>X43+X53+X63+X73+X83+X93+X103+X113+X123+X133+X143+X153+X163+X173+X183</f>
        <v>0</v>
      </c>
    </row>
    <row r="24" spans="2:24" ht="102" customHeight="1" thickBot="1">
      <c r="B24" s="425" t="s">
        <v>23</v>
      </c>
      <c r="C24" s="420" t="s">
        <v>85</v>
      </c>
      <c r="D24" s="421">
        <f t="shared" si="8"/>
        <v>75.5</v>
      </c>
      <c r="E24" s="421">
        <f t="shared" si="8"/>
        <v>75.5</v>
      </c>
      <c r="F24" s="421">
        <f t="shared" si="8"/>
        <v>71.5</v>
      </c>
      <c r="G24" s="421">
        <f t="shared" si="8"/>
        <v>70.5</v>
      </c>
      <c r="H24" s="421">
        <f t="shared" si="8"/>
        <v>70.5</v>
      </c>
      <c r="I24" s="421">
        <f t="shared" si="8"/>
        <v>69</v>
      </c>
      <c r="J24" s="426" t="s">
        <v>46</v>
      </c>
      <c r="K24" s="426" t="s">
        <v>46</v>
      </c>
      <c r="L24" s="426" t="s">
        <v>46</v>
      </c>
      <c r="M24" s="421">
        <f t="shared" si="9"/>
        <v>12570.29</v>
      </c>
      <c r="N24" s="421">
        <f t="shared" si="6"/>
        <v>11372.579999999998</v>
      </c>
      <c r="O24" s="421">
        <f t="shared" si="6"/>
        <v>3465.7299999999996</v>
      </c>
      <c r="P24" s="421">
        <f t="shared" si="10"/>
        <v>11152.5</v>
      </c>
      <c r="Q24" s="421">
        <f t="shared" si="10"/>
        <v>9954.7899999999991</v>
      </c>
      <c r="R24" s="421">
        <f t="shared" si="10"/>
        <v>3033.1299999999997</v>
      </c>
      <c r="S24" s="421">
        <f t="shared" si="10"/>
        <v>1417.79</v>
      </c>
      <c r="T24" s="421">
        <f t="shared" si="10"/>
        <v>1417.79</v>
      </c>
      <c r="U24" s="421">
        <f t="shared" si="10"/>
        <v>432.6</v>
      </c>
      <c r="V24" s="424">
        <f t="shared" ref="V24" si="13">V44+V54+V64+V74+V84+V94+V104+V114+V124+V134+V144+V154+V164+V174+V184+V194</f>
        <v>0</v>
      </c>
      <c r="W24" s="423">
        <f>W44+W54+W64+W74+W84+W94+W104+W114+W124+W134+W144+W154+W164+W174+W184</f>
        <v>0</v>
      </c>
      <c r="X24" s="423">
        <f>X44+X54+X64+X74+X84+X94+X104+X114+X124+X134+X144+X154+X164+X174+X184</f>
        <v>0</v>
      </c>
    </row>
    <row r="25" spans="2:24">
      <c r="C25" s="534"/>
      <c r="D25" s="534"/>
      <c r="E25" s="534"/>
      <c r="F25" s="534"/>
      <c r="G25" s="534"/>
      <c r="H25" s="534"/>
      <c r="I25" s="534"/>
      <c r="J25" s="534"/>
      <c r="K25" s="534"/>
      <c r="L25" s="534"/>
      <c r="M25" s="534"/>
      <c r="N25" s="534"/>
      <c r="O25" s="534"/>
      <c r="P25" s="534"/>
      <c r="Q25" s="534"/>
      <c r="R25" s="534"/>
      <c r="S25" s="534"/>
      <c r="T25" s="534"/>
      <c r="U25" s="534"/>
      <c r="V25" s="534"/>
      <c r="W25" s="534"/>
      <c r="X25" s="534"/>
    </row>
    <row r="26" spans="2:24" s="378" customFormat="1" ht="33" customHeight="1">
      <c r="B26" s="592" t="s">
        <v>121</v>
      </c>
      <c r="C26" s="592"/>
      <c r="D26" s="378">
        <f>D40+D50+D60+D70+D80+D90+D100+D110+D120+D130+D140+D150+D160+D170+D180+D190</f>
        <v>1080</v>
      </c>
      <c r="E26" s="378">
        <f t="shared" ref="E26:X26" si="14">E40+E50+E60+E70+E80+E90+E100+E110+E120+E130+E140+E150+E160+E170+E180+E190</f>
        <v>1080</v>
      </c>
      <c r="F26" s="378">
        <f t="shared" si="14"/>
        <v>1057</v>
      </c>
      <c r="G26" s="378">
        <f t="shared" si="14"/>
        <v>1045</v>
      </c>
      <c r="H26" s="378">
        <f t="shared" si="14"/>
        <v>1047</v>
      </c>
      <c r="I26" s="378">
        <f t="shared" si="14"/>
        <v>1037.9000000000001</v>
      </c>
      <c r="J26" s="378">
        <f t="shared" si="14"/>
        <v>785919.94999999972</v>
      </c>
      <c r="K26" s="378">
        <f t="shared" si="14"/>
        <v>787447.44000000006</v>
      </c>
      <c r="L26" s="378">
        <f t="shared" si="14"/>
        <v>165553.30000000002</v>
      </c>
      <c r="M26" s="378">
        <f t="shared" si="14"/>
        <v>537804.84000000008</v>
      </c>
      <c r="N26" s="378">
        <f>N40+N50+N60+N70+N80+N90+N100+N110+N120+N130+N140+N150+N160+N170+N180+N190</f>
        <v>533005.23</v>
      </c>
      <c r="O26" s="378">
        <f t="shared" si="14"/>
        <v>117392.51999999997</v>
      </c>
      <c r="P26" s="378">
        <f t="shared" si="14"/>
        <v>481271.18999999994</v>
      </c>
      <c r="Q26" s="378">
        <f t="shared" si="14"/>
        <v>476472.17999999993</v>
      </c>
      <c r="R26" s="378">
        <f t="shared" si="14"/>
        <v>105581.06999999998</v>
      </c>
      <c r="S26" s="378">
        <f t="shared" si="14"/>
        <v>56533.65</v>
      </c>
      <c r="T26" s="378">
        <f t="shared" si="14"/>
        <v>56533.05</v>
      </c>
      <c r="U26" s="378">
        <f t="shared" si="14"/>
        <v>11811.450000000003</v>
      </c>
      <c r="V26" s="378">
        <f t="shared" si="14"/>
        <v>0</v>
      </c>
      <c r="W26" s="378">
        <f t="shared" si="14"/>
        <v>0</v>
      </c>
      <c r="X26" s="378">
        <f t="shared" si="14"/>
        <v>0</v>
      </c>
    </row>
    <row r="27" spans="2:24">
      <c r="B27" s="592"/>
      <c r="C27" s="592"/>
      <c r="F27" s="51"/>
      <c r="G27" s="51"/>
      <c r="H27" s="51"/>
      <c r="I27" s="51"/>
      <c r="J27" s="51"/>
      <c r="K27" s="51"/>
      <c r="L27" s="51"/>
    </row>
    <row r="28" spans="2:24" s="376" customFormat="1" ht="19.5">
      <c r="B28" s="592"/>
      <c r="C28" s="592"/>
      <c r="D28" s="377">
        <f>D20-D26</f>
        <v>0</v>
      </c>
      <c r="E28" s="377">
        <f t="shared" ref="E28:X28" si="15">E20-E26</f>
        <v>0</v>
      </c>
      <c r="F28" s="377">
        <f t="shared" si="15"/>
        <v>0</v>
      </c>
      <c r="G28" s="377">
        <f t="shared" si="15"/>
        <v>0</v>
      </c>
      <c r="H28" s="377">
        <f t="shared" si="15"/>
        <v>0</v>
      </c>
      <c r="I28" s="377">
        <f t="shared" si="15"/>
        <v>0</v>
      </c>
      <c r="J28" s="377">
        <f t="shared" si="15"/>
        <v>0</v>
      </c>
      <c r="K28" s="377">
        <f t="shared" si="15"/>
        <v>0</v>
      </c>
      <c r="L28" s="377">
        <f t="shared" si="15"/>
        <v>0</v>
      </c>
      <c r="M28" s="377">
        <f t="shared" si="15"/>
        <v>0</v>
      </c>
      <c r="N28" s="377">
        <f>N20-N26</f>
        <v>0</v>
      </c>
      <c r="O28" s="377">
        <f t="shared" si="15"/>
        <v>0</v>
      </c>
      <c r="P28" s="377">
        <f t="shared" si="15"/>
        <v>0</v>
      </c>
      <c r="Q28" s="377">
        <f t="shared" si="15"/>
        <v>0</v>
      </c>
      <c r="R28" s="377">
        <f t="shared" si="15"/>
        <v>0</v>
      </c>
      <c r="S28" s="377">
        <f t="shared" si="15"/>
        <v>0</v>
      </c>
      <c r="T28" s="377">
        <f t="shared" si="15"/>
        <v>0</v>
      </c>
      <c r="U28" s="377">
        <f t="shared" si="15"/>
        <v>0</v>
      </c>
      <c r="V28" s="377">
        <f t="shared" si="15"/>
        <v>0</v>
      </c>
      <c r="W28" s="377">
        <f t="shared" si="15"/>
        <v>0</v>
      </c>
      <c r="X28" s="377">
        <f t="shared" si="15"/>
        <v>0</v>
      </c>
    </row>
    <row r="29" spans="2:24">
      <c r="B29" s="592"/>
      <c r="C29" s="592"/>
    </row>
    <row r="30" spans="2:24">
      <c r="B30" s="592"/>
      <c r="C30" s="592"/>
    </row>
    <row r="31" spans="2:24">
      <c r="B31" s="592"/>
      <c r="C31" s="592"/>
      <c r="M31" s="433">
        <f>M20-M110</f>
        <v>481619.38000000006</v>
      </c>
      <c r="N31" s="433">
        <f t="shared" ref="N31:X31" si="16">N20-N110</f>
        <v>476819.76999999996</v>
      </c>
      <c r="O31" s="433">
        <f t="shared" si="16"/>
        <v>105819.18000000001</v>
      </c>
      <c r="P31" s="433">
        <f t="shared" si="16"/>
        <v>475453.07</v>
      </c>
      <c r="Q31" s="433">
        <f t="shared" si="16"/>
        <v>470654.06</v>
      </c>
      <c r="R31" s="433">
        <f t="shared" si="16"/>
        <v>104418.05</v>
      </c>
      <c r="S31" s="433">
        <f t="shared" si="16"/>
        <v>6166.3099999999977</v>
      </c>
      <c r="T31" s="433">
        <f t="shared" si="16"/>
        <v>6165.7099999999991</v>
      </c>
      <c r="U31" s="433">
        <f t="shared" si="16"/>
        <v>1401.130000000001</v>
      </c>
      <c r="V31" s="433">
        <f t="shared" si="16"/>
        <v>0</v>
      </c>
      <c r="W31" s="433">
        <f t="shared" si="16"/>
        <v>0</v>
      </c>
      <c r="X31" s="433">
        <f t="shared" si="16"/>
        <v>0</v>
      </c>
    </row>
    <row r="32" spans="2:24">
      <c r="B32" s="592"/>
      <c r="C32" s="592"/>
      <c r="M32" s="433">
        <f t="shared" ref="M32:X32" si="17">M21-M111</f>
        <v>5261.04</v>
      </c>
      <c r="N32" s="433">
        <f t="shared" si="17"/>
        <v>5254.14</v>
      </c>
      <c r="O32" s="433">
        <f t="shared" si="17"/>
        <v>1068.96</v>
      </c>
      <c r="P32" s="433">
        <f t="shared" si="17"/>
        <v>5261.04</v>
      </c>
      <c r="Q32" s="433">
        <f t="shared" si="17"/>
        <v>5254.14</v>
      </c>
      <c r="R32" s="433">
        <f t="shared" si="17"/>
        <v>1068.96</v>
      </c>
      <c r="S32" s="433">
        <f t="shared" si="17"/>
        <v>0</v>
      </c>
      <c r="T32" s="433">
        <f t="shared" si="17"/>
        <v>0</v>
      </c>
      <c r="U32" s="433">
        <f t="shared" si="17"/>
        <v>0</v>
      </c>
      <c r="V32" s="433">
        <f t="shared" si="17"/>
        <v>0</v>
      </c>
      <c r="W32" s="433">
        <f t="shared" si="17"/>
        <v>0</v>
      </c>
      <c r="X32" s="433">
        <f t="shared" si="17"/>
        <v>0</v>
      </c>
    </row>
    <row r="33" spans="2:24">
      <c r="B33" s="592"/>
      <c r="C33" s="592"/>
      <c r="M33" s="433">
        <f t="shared" ref="M33" si="18">M22-M112</f>
        <v>414496.97</v>
      </c>
      <c r="N33" s="433">
        <f>N22-N112</f>
        <v>409757.80000000005</v>
      </c>
      <c r="O33" s="433">
        <f t="shared" ref="O33:X33" si="19">O22-O112</f>
        <v>92296.25</v>
      </c>
      <c r="P33" s="433">
        <f t="shared" si="19"/>
        <v>408330.66000000003</v>
      </c>
      <c r="Q33" s="433">
        <f t="shared" si="19"/>
        <v>403592.09</v>
      </c>
      <c r="R33" s="433">
        <f t="shared" si="19"/>
        <v>90895.12</v>
      </c>
      <c r="S33" s="433">
        <f t="shared" si="19"/>
        <v>6166.3099999999977</v>
      </c>
      <c r="T33" s="433">
        <f t="shared" si="19"/>
        <v>6165.7099999999991</v>
      </c>
      <c r="U33" s="433">
        <f t="shared" si="19"/>
        <v>1401.130000000001</v>
      </c>
      <c r="V33" s="433">
        <f t="shared" si="19"/>
        <v>0</v>
      </c>
      <c r="W33" s="433">
        <f t="shared" si="19"/>
        <v>0</v>
      </c>
      <c r="X33" s="433">
        <f t="shared" si="19"/>
        <v>0</v>
      </c>
    </row>
    <row r="34" spans="2:24">
      <c r="M34" s="433">
        <f t="shared" ref="M34:N34" si="20">M23-M113</f>
        <v>50708.87</v>
      </c>
      <c r="N34" s="433">
        <f t="shared" si="20"/>
        <v>51853.04</v>
      </c>
      <c r="O34" s="433">
        <f t="shared" ref="O34:X34" si="21">O23-O113</f>
        <v>9420.84</v>
      </c>
      <c r="P34" s="433">
        <f t="shared" si="21"/>
        <v>50708.87</v>
      </c>
      <c r="Q34" s="433">
        <f t="shared" si="21"/>
        <v>51853.04</v>
      </c>
      <c r="R34" s="433">
        <f t="shared" si="21"/>
        <v>9420.84</v>
      </c>
      <c r="S34" s="433">
        <f t="shared" si="21"/>
        <v>0</v>
      </c>
      <c r="T34" s="433">
        <f t="shared" si="21"/>
        <v>0</v>
      </c>
      <c r="U34" s="433">
        <f t="shared" si="21"/>
        <v>0</v>
      </c>
      <c r="V34" s="433">
        <f t="shared" si="21"/>
        <v>0</v>
      </c>
      <c r="W34" s="433">
        <f t="shared" si="21"/>
        <v>0</v>
      </c>
      <c r="X34" s="433">
        <f t="shared" si="21"/>
        <v>0</v>
      </c>
    </row>
    <row r="35" spans="2:24" ht="21" thickBot="1">
      <c r="B35" s="451">
        <v>600</v>
      </c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433">
        <f t="shared" ref="M35:N35" si="22">M24-M114</f>
        <v>11152.5</v>
      </c>
      <c r="N35" s="433">
        <f t="shared" si="22"/>
        <v>9954.7899999999972</v>
      </c>
      <c r="O35" s="433">
        <f t="shared" ref="O35:X35" si="23">O24-O114</f>
        <v>3033.1299999999997</v>
      </c>
      <c r="P35" s="433">
        <f t="shared" si="23"/>
        <v>11152.5</v>
      </c>
      <c r="Q35" s="433">
        <f t="shared" si="23"/>
        <v>9954.7899999999991</v>
      </c>
      <c r="R35" s="433">
        <f t="shared" si="23"/>
        <v>3033.1299999999997</v>
      </c>
      <c r="S35" s="433">
        <f t="shared" si="23"/>
        <v>0</v>
      </c>
      <c r="T35" s="433">
        <f t="shared" si="23"/>
        <v>0</v>
      </c>
      <c r="U35" s="433">
        <f t="shared" si="23"/>
        <v>0</v>
      </c>
      <c r="V35" s="433">
        <f t="shared" si="23"/>
        <v>0</v>
      </c>
      <c r="W35" s="433">
        <f t="shared" si="23"/>
        <v>0</v>
      </c>
      <c r="X35" s="433">
        <f t="shared" si="23"/>
        <v>0</v>
      </c>
    </row>
    <row r="36" spans="2:24">
      <c r="B36" s="555"/>
      <c r="C36" s="558" t="s">
        <v>0</v>
      </c>
      <c r="D36" s="561" t="s">
        <v>38</v>
      </c>
      <c r="E36" s="562"/>
      <c r="F36" s="561" t="s">
        <v>39</v>
      </c>
      <c r="G36" s="562"/>
      <c r="H36" s="561" t="s">
        <v>37</v>
      </c>
      <c r="I36" s="562"/>
      <c r="J36" s="561" t="s">
        <v>74</v>
      </c>
      <c r="K36" s="562"/>
      <c r="L36" s="565"/>
      <c r="M36" s="561" t="s">
        <v>36</v>
      </c>
      <c r="N36" s="562"/>
      <c r="O36" s="565"/>
      <c r="P36" s="558" t="s">
        <v>32</v>
      </c>
      <c r="Q36" s="558"/>
      <c r="R36" s="558"/>
      <c r="S36" s="558"/>
      <c r="T36" s="558"/>
      <c r="U36" s="558"/>
      <c r="V36" s="558"/>
      <c r="W36" s="569"/>
      <c r="X36" s="570"/>
    </row>
    <row r="37" spans="2:24">
      <c r="B37" s="556"/>
      <c r="C37" s="559"/>
      <c r="D37" s="563"/>
      <c r="E37" s="564"/>
      <c r="F37" s="563"/>
      <c r="G37" s="564"/>
      <c r="H37" s="563"/>
      <c r="I37" s="564"/>
      <c r="J37" s="566"/>
      <c r="K37" s="567"/>
      <c r="L37" s="568"/>
      <c r="M37" s="566"/>
      <c r="N37" s="567"/>
      <c r="O37" s="568"/>
      <c r="P37" s="559" t="s">
        <v>53</v>
      </c>
      <c r="Q37" s="559"/>
      <c r="R37" s="559"/>
      <c r="S37" s="559" t="s">
        <v>54</v>
      </c>
      <c r="T37" s="559"/>
      <c r="U37" s="559"/>
      <c r="V37" s="559" t="s">
        <v>55</v>
      </c>
      <c r="W37" s="559"/>
      <c r="X37" s="571"/>
    </row>
    <row r="38" spans="2:24" ht="79.5" thickBot="1">
      <c r="B38" s="557"/>
      <c r="C38" s="560"/>
      <c r="D38" s="427" t="s">
        <v>118</v>
      </c>
      <c r="E38" s="381" t="s">
        <v>14</v>
      </c>
      <c r="F38" s="427" t="s">
        <v>118</v>
      </c>
      <c r="G38" s="381" t="s">
        <v>14</v>
      </c>
      <c r="H38" s="427" t="s">
        <v>118</v>
      </c>
      <c r="I38" s="381" t="s">
        <v>14</v>
      </c>
      <c r="J38" s="381" t="s">
        <v>110</v>
      </c>
      <c r="K38" s="381" t="s">
        <v>19</v>
      </c>
      <c r="L38" s="381" t="s">
        <v>31</v>
      </c>
      <c r="M38" s="381" t="s">
        <v>110</v>
      </c>
      <c r="N38" s="381" t="s">
        <v>19</v>
      </c>
      <c r="O38" s="381" t="s">
        <v>31</v>
      </c>
      <c r="P38" s="428" t="s">
        <v>112</v>
      </c>
      <c r="Q38" s="381" t="s">
        <v>19</v>
      </c>
      <c r="R38" s="381" t="s">
        <v>31</v>
      </c>
      <c r="S38" s="428" t="s">
        <v>112</v>
      </c>
      <c r="T38" s="381" t="s">
        <v>19</v>
      </c>
      <c r="U38" s="381" t="s">
        <v>31</v>
      </c>
      <c r="V38" s="428" t="s">
        <v>112</v>
      </c>
      <c r="W38" s="381" t="s">
        <v>19</v>
      </c>
      <c r="X38" s="382" t="s">
        <v>31</v>
      </c>
    </row>
    <row r="39" spans="2:24" ht="16.5" thickBot="1">
      <c r="B39" s="383">
        <v>1</v>
      </c>
      <c r="C39" s="384">
        <v>2</v>
      </c>
      <c r="D39" s="384">
        <v>3</v>
      </c>
      <c r="E39" s="385">
        <v>4</v>
      </c>
      <c r="F39" s="384">
        <v>5</v>
      </c>
      <c r="G39" s="384">
        <v>6</v>
      </c>
      <c r="H39" s="385">
        <v>7</v>
      </c>
      <c r="I39" s="384">
        <v>8</v>
      </c>
      <c r="J39" s="384">
        <v>9</v>
      </c>
      <c r="K39" s="385">
        <v>10</v>
      </c>
      <c r="L39" s="384">
        <v>11</v>
      </c>
      <c r="M39" s="384">
        <v>12</v>
      </c>
      <c r="N39" s="385">
        <v>13</v>
      </c>
      <c r="O39" s="384">
        <v>14</v>
      </c>
      <c r="P39" s="384">
        <v>15</v>
      </c>
      <c r="Q39" s="385">
        <v>16</v>
      </c>
      <c r="R39" s="384">
        <v>17</v>
      </c>
      <c r="S39" s="384">
        <v>18</v>
      </c>
      <c r="T39" s="385">
        <v>19</v>
      </c>
      <c r="U39" s="384">
        <v>20</v>
      </c>
      <c r="V39" s="384">
        <v>21</v>
      </c>
      <c r="W39" s="385">
        <v>22</v>
      </c>
      <c r="X39" s="386">
        <v>23</v>
      </c>
    </row>
    <row r="40" spans="2:24" ht="31.5">
      <c r="B40" s="387" t="s">
        <v>1</v>
      </c>
      <c r="C40" s="388" t="s">
        <v>56</v>
      </c>
      <c r="D40" s="389">
        <f t="shared" ref="D40:I40" si="24">D41+D42+D43+D44</f>
        <v>68</v>
      </c>
      <c r="E40" s="389">
        <f t="shared" ref="E40" si="25">E41+E42+E43+E44</f>
        <v>68</v>
      </c>
      <c r="F40" s="389">
        <f t="shared" si="24"/>
        <v>68</v>
      </c>
      <c r="G40" s="389">
        <f t="shared" si="24"/>
        <v>68</v>
      </c>
      <c r="H40" s="389">
        <f t="shared" si="24"/>
        <v>60.7</v>
      </c>
      <c r="I40" s="389">
        <f t="shared" si="24"/>
        <v>57.8</v>
      </c>
      <c r="J40" s="390">
        <v>57228.79</v>
      </c>
      <c r="K40" s="390">
        <v>57228.79</v>
      </c>
      <c r="L40" s="390">
        <v>13341.03</v>
      </c>
      <c r="M40" s="390">
        <f t="shared" ref="M40:X40" si="26">M41+M42+M43+M44</f>
        <v>35221.61</v>
      </c>
      <c r="N40" s="390">
        <f t="shared" si="26"/>
        <v>35221.61</v>
      </c>
      <c r="O40" s="390">
        <f t="shared" si="26"/>
        <v>9017.7200000000012</v>
      </c>
      <c r="P40" s="390">
        <f>P41+P42+P43+P44</f>
        <v>35221.61</v>
      </c>
      <c r="Q40" s="390">
        <f t="shared" ref="Q40:R40" si="27">Q41+Q42+Q43+Q44</f>
        <v>35221.61</v>
      </c>
      <c r="R40" s="390">
        <f t="shared" si="27"/>
        <v>9017.7200000000012</v>
      </c>
      <c r="S40" s="389">
        <f t="shared" si="26"/>
        <v>0</v>
      </c>
      <c r="T40" s="391">
        <f t="shared" si="26"/>
        <v>0</v>
      </c>
      <c r="U40" s="389">
        <f t="shared" si="26"/>
        <v>0</v>
      </c>
      <c r="V40" s="389">
        <f t="shared" si="26"/>
        <v>0</v>
      </c>
      <c r="W40" s="389">
        <f t="shared" si="26"/>
        <v>0</v>
      </c>
      <c r="X40" s="392">
        <f t="shared" si="26"/>
        <v>0</v>
      </c>
    </row>
    <row r="41" spans="2:24" ht="31.5">
      <c r="B41" s="393" t="s">
        <v>20</v>
      </c>
      <c r="C41" s="394" t="s">
        <v>57</v>
      </c>
      <c r="D41" s="395">
        <v>3</v>
      </c>
      <c r="E41" s="395">
        <v>3</v>
      </c>
      <c r="F41" s="395">
        <v>3</v>
      </c>
      <c r="G41" s="395">
        <v>3</v>
      </c>
      <c r="H41" s="395">
        <v>3</v>
      </c>
      <c r="I41" s="395">
        <v>3</v>
      </c>
      <c r="J41" s="396" t="s">
        <v>46</v>
      </c>
      <c r="K41" s="396" t="s">
        <v>46</v>
      </c>
      <c r="L41" s="396" t="s">
        <v>46</v>
      </c>
      <c r="M41" s="397">
        <f>P41</f>
        <v>3773.73</v>
      </c>
      <c r="N41" s="397">
        <f t="shared" ref="N41:O41" si="28">Q41</f>
        <v>3773.73</v>
      </c>
      <c r="O41" s="397">
        <f t="shared" si="28"/>
        <v>813</v>
      </c>
      <c r="P41" s="397">
        <v>3773.73</v>
      </c>
      <c r="Q41" s="397">
        <v>3773.73</v>
      </c>
      <c r="R41" s="397">
        <v>813</v>
      </c>
      <c r="S41" s="395"/>
      <c r="T41" s="395">
        <v>0</v>
      </c>
      <c r="U41" s="398">
        <v>0</v>
      </c>
      <c r="V41" s="395"/>
      <c r="W41" s="395"/>
      <c r="X41" s="399"/>
    </row>
    <row r="42" spans="2:24" ht="18.75">
      <c r="B42" s="393" t="s">
        <v>21</v>
      </c>
      <c r="C42" s="394" t="s">
        <v>58</v>
      </c>
      <c r="D42" s="395">
        <v>55</v>
      </c>
      <c r="E42" s="395">
        <v>55</v>
      </c>
      <c r="F42" s="395">
        <v>55</v>
      </c>
      <c r="G42" s="395">
        <v>55</v>
      </c>
      <c r="H42" s="395">
        <v>49.2</v>
      </c>
      <c r="I42" s="395">
        <v>47.3</v>
      </c>
      <c r="J42" s="396" t="s">
        <v>46</v>
      </c>
      <c r="K42" s="396" t="s">
        <v>46</v>
      </c>
      <c r="L42" s="396" t="s">
        <v>46</v>
      </c>
      <c r="M42" s="397">
        <f t="shared" ref="M42:M44" si="29">P42</f>
        <v>29666.85</v>
      </c>
      <c r="N42" s="397">
        <f t="shared" ref="N42:N44" si="30">Q42</f>
        <v>29666.85</v>
      </c>
      <c r="O42" s="397">
        <f t="shared" ref="O42:O44" si="31">R42</f>
        <v>7785.56</v>
      </c>
      <c r="P42" s="397">
        <v>29666.85</v>
      </c>
      <c r="Q42" s="397">
        <v>29666.85</v>
      </c>
      <c r="R42" s="397">
        <v>7785.56</v>
      </c>
      <c r="S42" s="395"/>
      <c r="T42" s="395">
        <v>0</v>
      </c>
      <c r="U42" s="395">
        <v>0</v>
      </c>
      <c r="V42" s="395"/>
      <c r="W42" s="400"/>
      <c r="X42" s="401"/>
    </row>
    <row r="43" spans="2:24" ht="59.25" customHeight="1">
      <c r="B43" s="393" t="s">
        <v>22</v>
      </c>
      <c r="C43" s="394" t="s">
        <v>59</v>
      </c>
      <c r="D43" s="395">
        <v>1</v>
      </c>
      <c r="E43" s="395">
        <v>1</v>
      </c>
      <c r="F43" s="395">
        <v>1</v>
      </c>
      <c r="G43" s="395">
        <v>2</v>
      </c>
      <c r="H43" s="395">
        <v>0</v>
      </c>
      <c r="I43" s="395">
        <v>0.5</v>
      </c>
      <c r="J43" s="396" t="s">
        <v>46</v>
      </c>
      <c r="K43" s="396" t="s">
        <v>46</v>
      </c>
      <c r="L43" s="396" t="s">
        <v>46</v>
      </c>
      <c r="M43" s="397">
        <f t="shared" si="29"/>
        <v>345.2</v>
      </c>
      <c r="N43" s="397">
        <f t="shared" si="30"/>
        <v>685.56</v>
      </c>
      <c r="O43" s="397">
        <f t="shared" si="31"/>
        <v>13.05</v>
      </c>
      <c r="P43" s="397">
        <v>345.2</v>
      </c>
      <c r="Q43" s="397">
        <v>685.56</v>
      </c>
      <c r="R43" s="402">
        <v>13.05</v>
      </c>
      <c r="S43" s="395"/>
      <c r="T43" s="395">
        <v>0</v>
      </c>
      <c r="U43" s="395">
        <v>0</v>
      </c>
      <c r="V43" s="395"/>
      <c r="W43" s="400"/>
      <c r="X43" s="401"/>
    </row>
    <row r="44" spans="2:24" ht="48" thickBot="1">
      <c r="B44" s="403" t="s">
        <v>23</v>
      </c>
      <c r="C44" s="394" t="s">
        <v>85</v>
      </c>
      <c r="D44" s="404">
        <v>9</v>
      </c>
      <c r="E44" s="404">
        <v>9</v>
      </c>
      <c r="F44" s="404">
        <v>9</v>
      </c>
      <c r="G44" s="404">
        <v>8</v>
      </c>
      <c r="H44" s="404">
        <v>8.5</v>
      </c>
      <c r="I44" s="404">
        <v>7</v>
      </c>
      <c r="J44" s="405" t="s">
        <v>46</v>
      </c>
      <c r="K44" s="405" t="s">
        <v>46</v>
      </c>
      <c r="L44" s="405" t="s">
        <v>46</v>
      </c>
      <c r="M44" s="397">
        <f t="shared" si="29"/>
        <v>1435.83</v>
      </c>
      <c r="N44" s="397">
        <f t="shared" si="30"/>
        <v>1095.47</v>
      </c>
      <c r="O44" s="397">
        <f t="shared" si="31"/>
        <v>406.11</v>
      </c>
      <c r="P44" s="397">
        <v>1435.83</v>
      </c>
      <c r="Q44" s="397">
        <v>1095.47</v>
      </c>
      <c r="R44" s="397">
        <v>406.11</v>
      </c>
      <c r="S44" s="404"/>
      <c r="T44" s="404">
        <v>0</v>
      </c>
      <c r="U44" s="404">
        <v>0</v>
      </c>
      <c r="V44" s="404"/>
      <c r="W44" s="406"/>
      <c r="X44" s="407"/>
    </row>
    <row r="45" spans="2:24" ht="21" thickBot="1">
      <c r="B45" s="431">
        <v>601</v>
      </c>
    </row>
    <row r="46" spans="2:24">
      <c r="B46" s="575"/>
      <c r="C46" s="578" t="s">
        <v>0</v>
      </c>
      <c r="D46" s="581" t="s">
        <v>38</v>
      </c>
      <c r="E46" s="582"/>
      <c r="F46" s="581" t="s">
        <v>39</v>
      </c>
      <c r="G46" s="582"/>
      <c r="H46" s="581" t="s">
        <v>37</v>
      </c>
      <c r="I46" s="582"/>
      <c r="J46" s="581" t="s">
        <v>74</v>
      </c>
      <c r="K46" s="582"/>
      <c r="L46" s="585"/>
      <c r="M46" s="581" t="s">
        <v>36</v>
      </c>
      <c r="N46" s="582"/>
      <c r="O46" s="585"/>
      <c r="P46" s="578" t="s">
        <v>32</v>
      </c>
      <c r="Q46" s="578"/>
      <c r="R46" s="578"/>
      <c r="S46" s="578"/>
      <c r="T46" s="578"/>
      <c r="U46" s="578"/>
      <c r="V46" s="578"/>
      <c r="W46" s="589"/>
      <c r="X46" s="590"/>
    </row>
    <row r="47" spans="2:24">
      <c r="B47" s="576"/>
      <c r="C47" s="579"/>
      <c r="D47" s="583"/>
      <c r="E47" s="584"/>
      <c r="F47" s="583"/>
      <c r="G47" s="584"/>
      <c r="H47" s="583"/>
      <c r="I47" s="584"/>
      <c r="J47" s="586"/>
      <c r="K47" s="587"/>
      <c r="L47" s="588"/>
      <c r="M47" s="586"/>
      <c r="N47" s="587"/>
      <c r="O47" s="588"/>
      <c r="P47" s="579" t="s">
        <v>53</v>
      </c>
      <c r="Q47" s="579"/>
      <c r="R47" s="579"/>
      <c r="S47" s="579" t="s">
        <v>54</v>
      </c>
      <c r="T47" s="579"/>
      <c r="U47" s="579"/>
      <c r="V47" s="579" t="s">
        <v>55</v>
      </c>
      <c r="W47" s="579"/>
      <c r="X47" s="591"/>
    </row>
    <row r="48" spans="2:24" ht="79.5" thickBot="1">
      <c r="B48" s="577"/>
      <c r="C48" s="580"/>
      <c r="D48" s="141" t="s">
        <v>108</v>
      </c>
      <c r="E48" s="141" t="s">
        <v>14</v>
      </c>
      <c r="F48" s="141" t="s">
        <v>109</v>
      </c>
      <c r="G48" s="141" t="s">
        <v>14</v>
      </c>
      <c r="H48" s="141" t="s">
        <v>109</v>
      </c>
      <c r="I48" s="141" t="s">
        <v>14</v>
      </c>
      <c r="J48" s="141" t="s">
        <v>110</v>
      </c>
      <c r="K48" s="141" t="s">
        <v>19</v>
      </c>
      <c r="L48" s="141" t="s">
        <v>31</v>
      </c>
      <c r="M48" s="141" t="s">
        <v>110</v>
      </c>
      <c r="N48" s="141" t="s">
        <v>19</v>
      </c>
      <c r="O48" s="141" t="s">
        <v>31</v>
      </c>
      <c r="P48" s="141" t="s">
        <v>110</v>
      </c>
      <c r="Q48" s="141" t="s">
        <v>19</v>
      </c>
      <c r="R48" s="141" t="s">
        <v>31</v>
      </c>
      <c r="S48" s="141" t="s">
        <v>110</v>
      </c>
      <c r="T48" s="141" t="s">
        <v>19</v>
      </c>
      <c r="U48" s="141" t="s">
        <v>31</v>
      </c>
      <c r="V48" s="141" t="s">
        <v>110</v>
      </c>
      <c r="W48" s="141" t="s">
        <v>19</v>
      </c>
      <c r="X48" s="53" t="s">
        <v>31</v>
      </c>
    </row>
    <row r="49" spans="2:24" ht="16.5" thickBot="1">
      <c r="B49" s="54">
        <v>1</v>
      </c>
      <c r="C49" s="55">
        <v>2</v>
      </c>
      <c r="D49" s="55">
        <v>3</v>
      </c>
      <c r="E49" s="56">
        <v>4</v>
      </c>
      <c r="F49" s="55">
        <v>5</v>
      </c>
      <c r="G49" s="55">
        <v>6</v>
      </c>
      <c r="H49" s="56">
        <v>7</v>
      </c>
      <c r="I49" s="55">
        <v>8</v>
      </c>
      <c r="J49" s="55">
        <v>9</v>
      </c>
      <c r="K49" s="56">
        <v>10</v>
      </c>
      <c r="L49" s="55">
        <v>11</v>
      </c>
      <c r="M49" s="55">
        <v>12</v>
      </c>
      <c r="N49" s="56">
        <v>13</v>
      </c>
      <c r="O49" s="55">
        <v>14</v>
      </c>
      <c r="P49" s="55">
        <v>15</v>
      </c>
      <c r="Q49" s="56">
        <v>16</v>
      </c>
      <c r="R49" s="55">
        <v>17</v>
      </c>
      <c r="S49" s="55">
        <v>18</v>
      </c>
      <c r="T49" s="56">
        <v>19</v>
      </c>
      <c r="U49" s="55">
        <v>20</v>
      </c>
      <c r="V49" s="55">
        <v>21</v>
      </c>
      <c r="W49" s="56">
        <v>22</v>
      </c>
      <c r="X49" s="57">
        <v>23</v>
      </c>
    </row>
    <row r="50" spans="2:24" ht="31.5">
      <c r="B50" s="58" t="s">
        <v>1</v>
      </c>
      <c r="C50" s="59" t="s">
        <v>56</v>
      </c>
      <c r="D50" s="181">
        <f t="shared" ref="D50:I50" si="32">D51+D52+D53+D54</f>
        <v>161</v>
      </c>
      <c r="E50" s="181">
        <f t="shared" ref="E50" si="33">E51+E52+E53+E54</f>
        <v>161</v>
      </c>
      <c r="F50" s="181">
        <f t="shared" si="32"/>
        <v>155</v>
      </c>
      <c r="G50" s="181">
        <f t="shared" si="32"/>
        <v>151</v>
      </c>
      <c r="H50" s="181">
        <f t="shared" si="32"/>
        <v>149.80000000000001</v>
      </c>
      <c r="I50" s="181">
        <f t="shared" si="32"/>
        <v>151.1</v>
      </c>
      <c r="J50" s="182">
        <v>134632.29</v>
      </c>
      <c r="K50" s="182">
        <v>135132.29</v>
      </c>
      <c r="L50" s="182">
        <v>29659.03</v>
      </c>
      <c r="M50" s="183">
        <f>M51+M52+M53+M54</f>
        <v>93851.78</v>
      </c>
      <c r="N50" s="183">
        <f t="shared" ref="N50:X50" si="34">N51+N52+N53+N54</f>
        <v>93268.54</v>
      </c>
      <c r="O50" s="183">
        <f t="shared" si="34"/>
        <v>21749.149999999998</v>
      </c>
      <c r="P50" s="183">
        <f>P51+P52+P53</f>
        <v>93109.41</v>
      </c>
      <c r="Q50" s="183">
        <f t="shared" ref="Q50:R50" si="35">Q51+Q52+Q53</f>
        <v>92526.17</v>
      </c>
      <c r="R50" s="183">
        <f t="shared" si="35"/>
        <v>21514.559999999998</v>
      </c>
      <c r="S50" s="183">
        <f t="shared" si="34"/>
        <v>742.37</v>
      </c>
      <c r="T50" s="183">
        <f t="shared" si="34"/>
        <v>742.37</v>
      </c>
      <c r="U50" s="183">
        <f t="shared" si="34"/>
        <v>234.59</v>
      </c>
      <c r="V50" s="181">
        <f t="shared" si="34"/>
        <v>0</v>
      </c>
      <c r="W50" s="181">
        <f t="shared" si="34"/>
        <v>0</v>
      </c>
      <c r="X50" s="184">
        <f t="shared" si="34"/>
        <v>0</v>
      </c>
    </row>
    <row r="51" spans="2:24" ht="31.5">
      <c r="B51" s="61" t="s">
        <v>20</v>
      </c>
      <c r="C51" s="62" t="s">
        <v>57</v>
      </c>
      <c r="D51" s="185">
        <v>1</v>
      </c>
      <c r="E51" s="185">
        <v>1</v>
      </c>
      <c r="F51" s="185">
        <v>1</v>
      </c>
      <c r="G51" s="185">
        <v>1</v>
      </c>
      <c r="H51" s="185">
        <v>1</v>
      </c>
      <c r="I51" s="185">
        <v>1</v>
      </c>
      <c r="J51" s="186" t="s">
        <v>46</v>
      </c>
      <c r="K51" s="186" t="s">
        <v>46</v>
      </c>
      <c r="L51" s="186" t="s">
        <v>46</v>
      </c>
      <c r="M51" s="187">
        <f>P51+S51</f>
        <v>1487.31</v>
      </c>
      <c r="N51" s="187">
        <f t="shared" ref="N51:O51" si="36">Q51+T51</f>
        <v>1480.41</v>
      </c>
      <c r="O51" s="187">
        <f t="shared" si="36"/>
        <v>255.96</v>
      </c>
      <c r="P51" s="188">
        <v>1487.31</v>
      </c>
      <c r="Q51" s="188">
        <v>1480.41</v>
      </c>
      <c r="R51" s="188">
        <v>255.96</v>
      </c>
      <c r="S51" s="188">
        <v>0</v>
      </c>
      <c r="T51" s="188">
        <v>0</v>
      </c>
      <c r="U51" s="188">
        <v>0</v>
      </c>
      <c r="V51" s="185"/>
      <c r="W51" s="185"/>
      <c r="X51" s="189"/>
    </row>
    <row r="52" spans="2:24" ht="19.5">
      <c r="B52" s="61" t="s">
        <v>21</v>
      </c>
      <c r="C52" s="62" t="s">
        <v>58</v>
      </c>
      <c r="D52" s="185">
        <v>156</v>
      </c>
      <c r="E52" s="185">
        <v>156</v>
      </c>
      <c r="F52" s="185">
        <v>150</v>
      </c>
      <c r="G52" s="185">
        <v>146</v>
      </c>
      <c r="H52" s="185">
        <v>146.9</v>
      </c>
      <c r="I52" s="185">
        <v>146.1</v>
      </c>
      <c r="J52" s="186" t="s">
        <v>46</v>
      </c>
      <c r="K52" s="186" t="s">
        <v>46</v>
      </c>
      <c r="L52" s="186" t="s">
        <v>46</v>
      </c>
      <c r="M52" s="187">
        <f>P52+S52</f>
        <v>90385.48</v>
      </c>
      <c r="N52" s="187">
        <f t="shared" ref="N52" si="37">Q52+T52</f>
        <v>89810.48</v>
      </c>
      <c r="O52" s="187">
        <f t="shared" ref="O52" si="38">R52+U52</f>
        <v>21046.91</v>
      </c>
      <c r="P52" s="188">
        <v>89643.11</v>
      </c>
      <c r="Q52" s="188">
        <v>89068.11</v>
      </c>
      <c r="R52" s="188">
        <v>20812.32</v>
      </c>
      <c r="S52" s="188">
        <v>742.37</v>
      </c>
      <c r="T52" s="188">
        <v>742.37</v>
      </c>
      <c r="U52" s="188">
        <v>234.59</v>
      </c>
      <c r="V52" s="185"/>
      <c r="W52" s="190"/>
      <c r="X52" s="191"/>
    </row>
    <row r="53" spans="2:24" ht="62.25" customHeight="1">
      <c r="B53" s="61" t="s">
        <v>22</v>
      </c>
      <c r="C53" s="62" t="s">
        <v>59</v>
      </c>
      <c r="D53" s="185">
        <v>4</v>
      </c>
      <c r="E53" s="185">
        <v>4</v>
      </c>
      <c r="F53" s="185">
        <v>4</v>
      </c>
      <c r="G53" s="185">
        <v>4</v>
      </c>
      <c r="H53" s="185">
        <v>1.9</v>
      </c>
      <c r="I53" s="185">
        <v>4</v>
      </c>
      <c r="J53" s="186" t="s">
        <v>46</v>
      </c>
      <c r="K53" s="186" t="s">
        <v>46</v>
      </c>
      <c r="L53" s="186" t="s">
        <v>46</v>
      </c>
      <c r="M53" s="187">
        <f>P53+S53</f>
        <v>1978.99</v>
      </c>
      <c r="N53" s="187">
        <f t="shared" ref="N53:O53" si="39">Q53+T53</f>
        <v>1977.65</v>
      </c>
      <c r="O53" s="187">
        <f t="shared" si="39"/>
        <v>446.28</v>
      </c>
      <c r="P53" s="188">
        <v>1978.99</v>
      </c>
      <c r="Q53" s="188">
        <v>1977.65</v>
      </c>
      <c r="R53" s="188">
        <v>446.28</v>
      </c>
      <c r="S53" s="188">
        <v>0</v>
      </c>
      <c r="T53" s="188">
        <v>0</v>
      </c>
      <c r="U53" s="188">
        <v>0</v>
      </c>
      <c r="V53" s="185"/>
      <c r="W53" s="190"/>
      <c r="X53" s="191"/>
    </row>
    <row r="54" spans="2:24" ht="48" thickBot="1">
      <c r="B54" s="432" t="s">
        <v>23</v>
      </c>
      <c r="C54" s="62" t="s">
        <v>85</v>
      </c>
      <c r="D54" s="192"/>
      <c r="E54" s="192"/>
      <c r="F54" s="192"/>
      <c r="G54" s="192"/>
      <c r="H54" s="192"/>
      <c r="I54" s="192"/>
      <c r="J54" s="193" t="s">
        <v>46</v>
      </c>
      <c r="K54" s="193" t="s">
        <v>46</v>
      </c>
      <c r="L54" s="193" t="s">
        <v>46</v>
      </c>
      <c r="M54" s="194">
        <f t="shared" ref="M54:O54" si="40">P54+S54+V54</f>
        <v>0</v>
      </c>
      <c r="N54" s="194">
        <f t="shared" si="40"/>
        <v>0</v>
      </c>
      <c r="O54" s="194">
        <f t="shared" si="40"/>
        <v>0</v>
      </c>
      <c r="P54" s="192"/>
      <c r="Q54" s="192"/>
      <c r="R54" s="192"/>
      <c r="S54" s="192"/>
      <c r="T54" s="192"/>
      <c r="U54" s="192"/>
      <c r="V54" s="192"/>
      <c r="W54" s="195"/>
      <c r="X54" s="196"/>
    </row>
    <row r="55" spans="2:24" ht="21" thickBot="1">
      <c r="B55" s="431">
        <v>602</v>
      </c>
    </row>
    <row r="56" spans="2:24">
      <c r="B56" s="575"/>
      <c r="C56" s="578" t="s">
        <v>0</v>
      </c>
      <c r="D56" s="581" t="s">
        <v>38</v>
      </c>
      <c r="E56" s="582"/>
      <c r="F56" s="581" t="s">
        <v>39</v>
      </c>
      <c r="G56" s="582"/>
      <c r="H56" s="581" t="s">
        <v>37</v>
      </c>
      <c r="I56" s="582"/>
      <c r="J56" s="581" t="s">
        <v>74</v>
      </c>
      <c r="K56" s="582"/>
      <c r="L56" s="585"/>
      <c r="M56" s="581" t="s">
        <v>36</v>
      </c>
      <c r="N56" s="582"/>
      <c r="O56" s="585"/>
      <c r="P56" s="578" t="s">
        <v>32</v>
      </c>
      <c r="Q56" s="578"/>
      <c r="R56" s="578"/>
      <c r="S56" s="578"/>
      <c r="T56" s="578"/>
      <c r="U56" s="578"/>
      <c r="V56" s="578"/>
      <c r="W56" s="589"/>
      <c r="X56" s="590"/>
    </row>
    <row r="57" spans="2:24">
      <c r="B57" s="576"/>
      <c r="C57" s="579"/>
      <c r="D57" s="583"/>
      <c r="E57" s="584"/>
      <c r="F57" s="583"/>
      <c r="G57" s="584"/>
      <c r="H57" s="583"/>
      <c r="I57" s="584"/>
      <c r="J57" s="586"/>
      <c r="K57" s="587"/>
      <c r="L57" s="588"/>
      <c r="M57" s="586"/>
      <c r="N57" s="587"/>
      <c r="O57" s="588"/>
      <c r="P57" s="579" t="s">
        <v>53</v>
      </c>
      <c r="Q57" s="579"/>
      <c r="R57" s="579"/>
      <c r="S57" s="579" t="s">
        <v>54</v>
      </c>
      <c r="T57" s="579"/>
      <c r="U57" s="579"/>
      <c r="V57" s="579" t="s">
        <v>55</v>
      </c>
      <c r="W57" s="579"/>
      <c r="X57" s="591"/>
    </row>
    <row r="58" spans="2:24" ht="79.5" thickBot="1">
      <c r="B58" s="577"/>
      <c r="C58" s="580"/>
      <c r="D58" s="52" t="s">
        <v>108</v>
      </c>
      <c r="E58" s="52" t="s">
        <v>14</v>
      </c>
      <c r="F58" s="52" t="s">
        <v>109</v>
      </c>
      <c r="G58" s="52" t="s">
        <v>14</v>
      </c>
      <c r="H58" s="52" t="s">
        <v>109</v>
      </c>
      <c r="I58" s="52" t="s">
        <v>14</v>
      </c>
      <c r="J58" s="52" t="s">
        <v>110</v>
      </c>
      <c r="K58" s="52" t="s">
        <v>19</v>
      </c>
      <c r="L58" s="52" t="s">
        <v>31</v>
      </c>
      <c r="M58" s="52" t="s">
        <v>110</v>
      </c>
      <c r="N58" s="52" t="s">
        <v>19</v>
      </c>
      <c r="O58" s="52" t="s">
        <v>31</v>
      </c>
      <c r="P58" s="52" t="s">
        <v>110</v>
      </c>
      <c r="Q58" s="52" t="s">
        <v>19</v>
      </c>
      <c r="R58" s="52" t="s">
        <v>31</v>
      </c>
      <c r="S58" s="52" t="s">
        <v>110</v>
      </c>
      <c r="T58" s="52" t="s">
        <v>19</v>
      </c>
      <c r="U58" s="52" t="s">
        <v>31</v>
      </c>
      <c r="V58" s="52" t="s">
        <v>110</v>
      </c>
      <c r="W58" s="52" t="s">
        <v>19</v>
      </c>
      <c r="X58" s="53" t="s">
        <v>31</v>
      </c>
    </row>
    <row r="59" spans="2:24" ht="16.5" thickBot="1">
      <c r="B59" s="54">
        <v>1</v>
      </c>
      <c r="C59" s="55">
        <v>2</v>
      </c>
      <c r="D59" s="55">
        <v>3</v>
      </c>
      <c r="E59" s="56">
        <v>4</v>
      </c>
      <c r="F59" s="55">
        <v>5</v>
      </c>
      <c r="G59" s="55">
        <v>6</v>
      </c>
      <c r="H59" s="56">
        <v>7</v>
      </c>
      <c r="I59" s="55">
        <v>8</v>
      </c>
      <c r="J59" s="55">
        <v>9</v>
      </c>
      <c r="K59" s="56">
        <v>10</v>
      </c>
      <c r="L59" s="55">
        <v>11</v>
      </c>
      <c r="M59" s="55">
        <v>12</v>
      </c>
      <c r="N59" s="56">
        <v>13</v>
      </c>
      <c r="O59" s="55">
        <v>14</v>
      </c>
      <c r="P59" s="55">
        <v>15</v>
      </c>
      <c r="Q59" s="56">
        <v>16</v>
      </c>
      <c r="R59" s="55">
        <v>17</v>
      </c>
      <c r="S59" s="55">
        <v>18</v>
      </c>
      <c r="T59" s="56">
        <v>19</v>
      </c>
      <c r="U59" s="55">
        <v>20</v>
      </c>
      <c r="V59" s="55">
        <v>21</v>
      </c>
      <c r="W59" s="56">
        <v>22</v>
      </c>
      <c r="X59" s="57">
        <v>23</v>
      </c>
    </row>
    <row r="60" spans="2:24" ht="31.5">
      <c r="B60" s="58" t="s">
        <v>1</v>
      </c>
      <c r="C60" s="59" t="s">
        <v>56</v>
      </c>
      <c r="D60" s="84">
        <f t="shared" ref="D60:I60" si="41">D61+D62+D63+D64</f>
        <v>118</v>
      </c>
      <c r="E60" s="84">
        <f t="shared" ref="E60" si="42">E61+E62+E63+E64</f>
        <v>118</v>
      </c>
      <c r="F60" s="84">
        <f t="shared" si="41"/>
        <v>118</v>
      </c>
      <c r="G60" s="84">
        <f t="shared" si="41"/>
        <v>118</v>
      </c>
      <c r="H60" s="84">
        <f t="shared" si="41"/>
        <v>118</v>
      </c>
      <c r="I60" s="84">
        <f t="shared" si="41"/>
        <v>118</v>
      </c>
      <c r="J60" s="85">
        <v>85041.56</v>
      </c>
      <c r="K60" s="85">
        <v>85218.3</v>
      </c>
      <c r="L60" s="85">
        <v>15753.58</v>
      </c>
      <c r="M60" s="85">
        <f>M61+M62+M63+M64</f>
        <v>56428.68</v>
      </c>
      <c r="N60" s="85">
        <f>N61+N62+N63+N64</f>
        <v>56428.68</v>
      </c>
      <c r="O60" s="85">
        <f>O61+O62+O63+O64</f>
        <v>10966.769999999999</v>
      </c>
      <c r="P60" s="85">
        <f t="shared" ref="P60:X60" si="43">P61+P62+P63+P64</f>
        <v>56428.68</v>
      </c>
      <c r="Q60" s="85">
        <f t="shared" si="43"/>
        <v>56428.68</v>
      </c>
      <c r="R60" s="85">
        <f t="shared" si="43"/>
        <v>10966.769999999999</v>
      </c>
      <c r="S60" s="84">
        <f t="shared" si="43"/>
        <v>0</v>
      </c>
      <c r="T60" s="84">
        <f t="shared" si="43"/>
        <v>0</v>
      </c>
      <c r="U60" s="84">
        <f t="shared" si="43"/>
        <v>0</v>
      </c>
      <c r="V60" s="84">
        <f t="shared" si="43"/>
        <v>0</v>
      </c>
      <c r="W60" s="84">
        <f t="shared" si="43"/>
        <v>0</v>
      </c>
      <c r="X60" s="86">
        <f t="shared" si="43"/>
        <v>0</v>
      </c>
    </row>
    <row r="61" spans="2:24" ht="31.5">
      <c r="B61" s="61" t="s">
        <v>20</v>
      </c>
      <c r="C61" s="62" t="s">
        <v>57</v>
      </c>
      <c r="D61" s="70"/>
      <c r="E61" s="70"/>
      <c r="F61" s="70"/>
      <c r="G61" s="70"/>
      <c r="H61" s="70"/>
      <c r="I61" s="70"/>
      <c r="J61" s="67" t="s">
        <v>46</v>
      </c>
      <c r="K61" s="67" t="s">
        <v>46</v>
      </c>
      <c r="L61" s="67" t="s">
        <v>46</v>
      </c>
      <c r="M61" s="69">
        <f t="shared" ref="M61:O61" si="44">P61+S61+V61</f>
        <v>0</v>
      </c>
      <c r="N61" s="69">
        <f t="shared" si="44"/>
        <v>0</v>
      </c>
      <c r="O61" s="69">
        <f t="shared" si="44"/>
        <v>0</v>
      </c>
      <c r="P61" s="69"/>
      <c r="Q61" s="69"/>
      <c r="R61" s="69"/>
      <c r="S61" s="70"/>
      <c r="T61" s="70"/>
      <c r="U61" s="70"/>
      <c r="V61" s="70"/>
      <c r="W61" s="70"/>
      <c r="X61" s="87"/>
    </row>
    <row r="62" spans="2:24" ht="18.75">
      <c r="B62" s="61" t="s">
        <v>21</v>
      </c>
      <c r="C62" s="62" t="s">
        <v>58</v>
      </c>
      <c r="D62" s="70">
        <v>87</v>
      </c>
      <c r="E62" s="70">
        <v>87</v>
      </c>
      <c r="F62" s="70">
        <v>87</v>
      </c>
      <c r="G62" s="70">
        <v>87</v>
      </c>
      <c r="H62" s="70">
        <v>87</v>
      </c>
      <c r="I62" s="70">
        <v>87</v>
      </c>
      <c r="J62" s="67" t="s">
        <v>46</v>
      </c>
      <c r="K62" s="67" t="s">
        <v>46</v>
      </c>
      <c r="L62" s="67" t="s">
        <v>46</v>
      </c>
      <c r="M62" s="69">
        <f>P62</f>
        <v>45547.41</v>
      </c>
      <c r="N62" s="69">
        <f>Q62</f>
        <v>45547.41</v>
      </c>
      <c r="O62" s="69">
        <f t="shared" ref="N62:O64" si="45">R62</f>
        <v>8748.4599999999991</v>
      </c>
      <c r="P62" s="69">
        <v>45547.41</v>
      </c>
      <c r="Q62" s="69">
        <v>45547.41</v>
      </c>
      <c r="R62" s="69">
        <v>8748.4599999999991</v>
      </c>
      <c r="S62" s="70"/>
      <c r="T62" s="70"/>
      <c r="U62" s="70"/>
      <c r="V62" s="70"/>
      <c r="W62" s="88"/>
      <c r="X62" s="89"/>
    </row>
    <row r="63" spans="2:24" ht="63">
      <c r="B63" s="61" t="s">
        <v>22</v>
      </c>
      <c r="C63" s="62" t="s">
        <v>59</v>
      </c>
      <c r="D63" s="70">
        <v>23</v>
      </c>
      <c r="E63" s="70">
        <v>23</v>
      </c>
      <c r="F63" s="70">
        <v>23</v>
      </c>
      <c r="G63" s="70">
        <v>23</v>
      </c>
      <c r="H63" s="70">
        <v>23</v>
      </c>
      <c r="I63" s="70">
        <v>23</v>
      </c>
      <c r="J63" s="67" t="s">
        <v>46</v>
      </c>
      <c r="K63" s="67" t="s">
        <v>46</v>
      </c>
      <c r="L63" s="67" t="s">
        <v>46</v>
      </c>
      <c r="M63" s="69">
        <f t="shared" ref="M63:M64" si="46">P63</f>
        <v>9642.17</v>
      </c>
      <c r="N63" s="69">
        <f t="shared" si="45"/>
        <v>9642.17</v>
      </c>
      <c r="O63" s="69">
        <f t="shared" si="45"/>
        <v>1761.14</v>
      </c>
      <c r="P63" s="69">
        <v>9642.17</v>
      </c>
      <c r="Q63" s="69">
        <v>9642.17</v>
      </c>
      <c r="R63" s="69">
        <v>1761.14</v>
      </c>
      <c r="S63" s="70"/>
      <c r="T63" s="70"/>
      <c r="U63" s="70"/>
      <c r="V63" s="70"/>
      <c r="W63" s="88"/>
      <c r="X63" s="89"/>
    </row>
    <row r="64" spans="2:24" ht="48" thickBot="1">
      <c r="B64" s="65" t="s">
        <v>23</v>
      </c>
      <c r="C64" s="62" t="s">
        <v>85</v>
      </c>
      <c r="D64" s="90">
        <v>8</v>
      </c>
      <c r="E64" s="90">
        <v>8</v>
      </c>
      <c r="F64" s="90">
        <v>8</v>
      </c>
      <c r="G64" s="90">
        <v>8</v>
      </c>
      <c r="H64" s="90">
        <v>8</v>
      </c>
      <c r="I64" s="90">
        <v>8</v>
      </c>
      <c r="J64" s="71" t="s">
        <v>46</v>
      </c>
      <c r="K64" s="71" t="s">
        <v>46</v>
      </c>
      <c r="L64" s="71" t="s">
        <v>46</v>
      </c>
      <c r="M64" s="69">
        <f t="shared" si="46"/>
        <v>1239.0999999999999</v>
      </c>
      <c r="N64" s="69">
        <f t="shared" si="45"/>
        <v>1239.0999999999999</v>
      </c>
      <c r="O64" s="69">
        <f t="shared" si="45"/>
        <v>457.17</v>
      </c>
      <c r="P64" s="91">
        <v>1239.0999999999999</v>
      </c>
      <c r="Q64" s="91">
        <v>1239.0999999999999</v>
      </c>
      <c r="R64" s="91">
        <v>457.17</v>
      </c>
      <c r="S64" s="90"/>
      <c r="T64" s="90"/>
      <c r="U64" s="90"/>
      <c r="V64" s="90"/>
      <c r="W64" s="92"/>
      <c r="X64" s="93"/>
    </row>
    <row r="65" spans="2:24" ht="21" thickBot="1">
      <c r="B65" s="431">
        <v>604</v>
      </c>
    </row>
    <row r="66" spans="2:24">
      <c r="B66" s="575"/>
      <c r="C66" s="578" t="s">
        <v>0</v>
      </c>
      <c r="D66" s="581" t="s">
        <v>38</v>
      </c>
      <c r="E66" s="582"/>
      <c r="F66" s="581" t="s">
        <v>39</v>
      </c>
      <c r="G66" s="582"/>
      <c r="H66" s="581" t="s">
        <v>37</v>
      </c>
      <c r="I66" s="582"/>
      <c r="J66" s="581" t="s">
        <v>74</v>
      </c>
      <c r="K66" s="582"/>
      <c r="L66" s="585"/>
      <c r="M66" s="581" t="s">
        <v>36</v>
      </c>
      <c r="N66" s="582"/>
      <c r="O66" s="585"/>
      <c r="P66" s="578" t="s">
        <v>32</v>
      </c>
      <c r="Q66" s="578"/>
      <c r="R66" s="578"/>
      <c r="S66" s="578"/>
      <c r="T66" s="578"/>
      <c r="U66" s="578"/>
      <c r="V66" s="578"/>
      <c r="W66" s="589"/>
      <c r="X66" s="590"/>
    </row>
    <row r="67" spans="2:24">
      <c r="B67" s="576"/>
      <c r="C67" s="579"/>
      <c r="D67" s="583"/>
      <c r="E67" s="584"/>
      <c r="F67" s="583"/>
      <c r="G67" s="584"/>
      <c r="H67" s="583"/>
      <c r="I67" s="584"/>
      <c r="J67" s="586"/>
      <c r="K67" s="587"/>
      <c r="L67" s="588"/>
      <c r="M67" s="586"/>
      <c r="N67" s="587"/>
      <c r="O67" s="588"/>
      <c r="P67" s="579" t="s">
        <v>53</v>
      </c>
      <c r="Q67" s="579"/>
      <c r="R67" s="579"/>
      <c r="S67" s="579" t="s">
        <v>54</v>
      </c>
      <c r="T67" s="579"/>
      <c r="U67" s="579"/>
      <c r="V67" s="579" t="s">
        <v>55</v>
      </c>
      <c r="W67" s="579"/>
      <c r="X67" s="591"/>
    </row>
    <row r="68" spans="2:24" ht="79.5" thickBot="1">
      <c r="B68" s="577"/>
      <c r="C68" s="580"/>
      <c r="D68" s="52" t="s">
        <v>108</v>
      </c>
      <c r="E68" s="52" t="s">
        <v>14</v>
      </c>
      <c r="F68" s="52" t="s">
        <v>109</v>
      </c>
      <c r="G68" s="52" t="s">
        <v>14</v>
      </c>
      <c r="H68" s="52" t="s">
        <v>109</v>
      </c>
      <c r="I68" s="52" t="s">
        <v>14</v>
      </c>
      <c r="J68" s="52" t="s">
        <v>110</v>
      </c>
      <c r="K68" s="52" t="s">
        <v>19</v>
      </c>
      <c r="L68" s="52" t="s">
        <v>31</v>
      </c>
      <c r="M68" s="52" t="s">
        <v>110</v>
      </c>
      <c r="N68" s="52" t="s">
        <v>19</v>
      </c>
      <c r="O68" s="52" t="s">
        <v>31</v>
      </c>
      <c r="P68" s="52" t="s">
        <v>110</v>
      </c>
      <c r="Q68" s="52" t="s">
        <v>19</v>
      </c>
      <c r="R68" s="52" t="s">
        <v>31</v>
      </c>
      <c r="S68" s="52" t="s">
        <v>110</v>
      </c>
      <c r="T68" s="52" t="s">
        <v>19</v>
      </c>
      <c r="U68" s="52" t="s">
        <v>31</v>
      </c>
      <c r="V68" s="52" t="s">
        <v>110</v>
      </c>
      <c r="W68" s="52" t="s">
        <v>19</v>
      </c>
      <c r="X68" s="53" t="s">
        <v>31</v>
      </c>
    </row>
    <row r="69" spans="2:24" ht="16.5" thickBot="1">
      <c r="B69" s="54">
        <v>1</v>
      </c>
      <c r="C69" s="55">
        <v>2</v>
      </c>
      <c r="D69" s="55">
        <v>3</v>
      </c>
      <c r="E69" s="56">
        <v>4</v>
      </c>
      <c r="F69" s="55">
        <v>5</v>
      </c>
      <c r="G69" s="55">
        <v>6</v>
      </c>
      <c r="H69" s="56">
        <v>7</v>
      </c>
      <c r="I69" s="55">
        <v>8</v>
      </c>
      <c r="J69" s="55">
        <v>9</v>
      </c>
      <c r="K69" s="56">
        <v>10</v>
      </c>
      <c r="L69" s="55">
        <v>11</v>
      </c>
      <c r="M69" s="55">
        <v>12</v>
      </c>
      <c r="N69" s="56">
        <v>13</v>
      </c>
      <c r="O69" s="55">
        <v>14</v>
      </c>
      <c r="P69" s="55">
        <v>15</v>
      </c>
      <c r="Q69" s="56">
        <v>16</v>
      </c>
      <c r="R69" s="55">
        <v>17</v>
      </c>
      <c r="S69" s="55">
        <v>18</v>
      </c>
      <c r="T69" s="56">
        <v>19</v>
      </c>
      <c r="U69" s="55">
        <v>20</v>
      </c>
      <c r="V69" s="55">
        <v>21</v>
      </c>
      <c r="W69" s="56">
        <v>22</v>
      </c>
      <c r="X69" s="57">
        <v>23</v>
      </c>
    </row>
    <row r="70" spans="2:24" ht="31.5">
      <c r="B70" s="58" t="s">
        <v>1</v>
      </c>
      <c r="C70" s="59" t="s">
        <v>56</v>
      </c>
      <c r="D70" s="39">
        <v>71</v>
      </c>
      <c r="E70" s="39">
        <v>71</v>
      </c>
      <c r="F70" s="39">
        <v>67</v>
      </c>
      <c r="G70" s="39">
        <v>68</v>
      </c>
      <c r="H70" s="434">
        <v>68</v>
      </c>
      <c r="I70" s="434">
        <v>70</v>
      </c>
      <c r="J70" s="439">
        <v>54466.7</v>
      </c>
      <c r="K70" s="439">
        <v>54466.7</v>
      </c>
      <c r="L70" s="439">
        <v>13141.08</v>
      </c>
      <c r="M70" s="439">
        <f>M72+M73+M74</f>
        <v>37778.9</v>
      </c>
      <c r="N70" s="439">
        <f>M70</f>
        <v>37778.9</v>
      </c>
      <c r="O70" s="439">
        <f>O72+O73+O74</f>
        <v>9455.2799999999988</v>
      </c>
      <c r="P70" s="439">
        <f>P72+P73+P74</f>
        <v>37778.9</v>
      </c>
      <c r="Q70" s="439">
        <f>P70</f>
        <v>37778.9</v>
      </c>
      <c r="R70" s="439">
        <f>R72+R73+R74</f>
        <v>9455.2799999999988</v>
      </c>
      <c r="S70" s="440">
        <v>0</v>
      </c>
      <c r="T70" s="441">
        <v>0</v>
      </c>
      <c r="U70" s="441">
        <f>U72+U73+U74</f>
        <v>0</v>
      </c>
      <c r="V70" s="39">
        <v>0</v>
      </c>
      <c r="W70" s="39">
        <v>0</v>
      </c>
      <c r="X70" s="442">
        <v>0</v>
      </c>
    </row>
    <row r="71" spans="2:24" ht="31.5">
      <c r="B71" s="61" t="s">
        <v>20</v>
      </c>
      <c r="C71" s="62" t="s">
        <v>57</v>
      </c>
      <c r="D71" s="435">
        <v>0</v>
      </c>
      <c r="E71" s="435">
        <v>0</v>
      </c>
      <c r="F71" s="435">
        <v>0</v>
      </c>
      <c r="G71" s="435">
        <v>0</v>
      </c>
      <c r="H71" s="436">
        <v>0</v>
      </c>
      <c r="I71" s="436">
        <v>0</v>
      </c>
      <c r="J71" s="443" t="s">
        <v>46</v>
      </c>
      <c r="K71" s="443" t="s">
        <v>46</v>
      </c>
      <c r="L71" s="443" t="s">
        <v>46</v>
      </c>
      <c r="M71" s="439">
        <v>0</v>
      </c>
      <c r="N71" s="439">
        <v>0</v>
      </c>
      <c r="O71" s="439">
        <f t="shared" ref="O71" si="47">R71</f>
        <v>0</v>
      </c>
      <c r="P71" s="439">
        <v>0</v>
      </c>
      <c r="Q71" s="439">
        <v>0</v>
      </c>
      <c r="R71" s="439">
        <f t="shared" ref="R71" si="48">U71</f>
        <v>0</v>
      </c>
      <c r="S71" s="440">
        <v>0</v>
      </c>
      <c r="T71" s="441">
        <v>0</v>
      </c>
      <c r="U71" s="441">
        <v>0</v>
      </c>
      <c r="V71" s="39">
        <v>0</v>
      </c>
      <c r="W71" s="39">
        <v>0</v>
      </c>
      <c r="X71" s="442">
        <v>0</v>
      </c>
    </row>
    <row r="72" spans="2:24">
      <c r="B72" s="61" t="s">
        <v>21</v>
      </c>
      <c r="C72" s="62" t="s">
        <v>58</v>
      </c>
      <c r="D72" s="39">
        <v>67</v>
      </c>
      <c r="E72" s="39">
        <v>67</v>
      </c>
      <c r="F72" s="39">
        <v>63</v>
      </c>
      <c r="G72" s="39">
        <v>64</v>
      </c>
      <c r="H72" s="434">
        <v>64</v>
      </c>
      <c r="I72" s="434">
        <v>66</v>
      </c>
      <c r="J72" s="443" t="s">
        <v>46</v>
      </c>
      <c r="K72" s="443" t="s">
        <v>46</v>
      </c>
      <c r="L72" s="443" t="s">
        <v>46</v>
      </c>
      <c r="M72" s="439">
        <v>36526.080000000002</v>
      </c>
      <c r="N72" s="439">
        <f>M72</f>
        <v>36526.080000000002</v>
      </c>
      <c r="O72" s="439">
        <v>9109.4699999999993</v>
      </c>
      <c r="P72" s="439">
        <v>36526.080000000002</v>
      </c>
      <c r="Q72" s="439">
        <f>P72</f>
        <v>36526.080000000002</v>
      </c>
      <c r="R72" s="439">
        <v>9109.4699999999993</v>
      </c>
      <c r="S72" s="440">
        <v>0</v>
      </c>
      <c r="T72" s="441">
        <v>0</v>
      </c>
      <c r="U72" s="441">
        <v>0</v>
      </c>
      <c r="V72" s="39">
        <v>0</v>
      </c>
      <c r="W72" s="39">
        <v>0</v>
      </c>
      <c r="X72" s="442">
        <v>0</v>
      </c>
    </row>
    <row r="73" spans="2:24" ht="63">
      <c r="B73" s="61" t="s">
        <v>22</v>
      </c>
      <c r="C73" s="62" t="s">
        <v>59</v>
      </c>
      <c r="D73" s="39">
        <v>2</v>
      </c>
      <c r="E73" s="39">
        <v>2</v>
      </c>
      <c r="F73" s="39">
        <v>2</v>
      </c>
      <c r="G73" s="39">
        <v>2</v>
      </c>
      <c r="H73" s="434">
        <v>2</v>
      </c>
      <c r="I73" s="434">
        <v>2</v>
      </c>
      <c r="J73" s="443" t="s">
        <v>46</v>
      </c>
      <c r="K73" s="443" t="s">
        <v>46</v>
      </c>
      <c r="L73" s="443" t="s">
        <v>46</v>
      </c>
      <c r="M73" s="439">
        <v>902.43</v>
      </c>
      <c r="N73" s="439">
        <f>M73</f>
        <v>902.43</v>
      </c>
      <c r="O73" s="439">
        <v>206.26</v>
      </c>
      <c r="P73" s="439">
        <v>902.43</v>
      </c>
      <c r="Q73" s="439">
        <f>P73</f>
        <v>902.43</v>
      </c>
      <c r="R73" s="439">
        <v>206.26</v>
      </c>
      <c r="S73" s="440">
        <v>0</v>
      </c>
      <c r="T73" s="441">
        <v>0</v>
      </c>
      <c r="U73" s="441">
        <v>0</v>
      </c>
      <c r="V73" s="39">
        <v>0</v>
      </c>
      <c r="W73" s="39">
        <v>0</v>
      </c>
      <c r="X73" s="442">
        <v>0</v>
      </c>
    </row>
    <row r="74" spans="2:24" ht="48" thickBot="1">
      <c r="B74" s="65" t="s">
        <v>23</v>
      </c>
      <c r="C74" s="62" t="s">
        <v>85</v>
      </c>
      <c r="D74" s="437">
        <v>2</v>
      </c>
      <c r="E74" s="437">
        <v>2</v>
      </c>
      <c r="F74" s="437">
        <v>2</v>
      </c>
      <c r="G74" s="437">
        <v>2</v>
      </c>
      <c r="H74" s="438">
        <v>2</v>
      </c>
      <c r="I74" s="438">
        <v>2</v>
      </c>
      <c r="J74" s="444" t="s">
        <v>46</v>
      </c>
      <c r="K74" s="444" t="s">
        <v>46</v>
      </c>
      <c r="L74" s="444" t="s">
        <v>46</v>
      </c>
      <c r="M74" s="445">
        <v>350.39</v>
      </c>
      <c r="N74" s="445">
        <f>M74</f>
        <v>350.39</v>
      </c>
      <c r="O74" s="445">
        <v>139.55000000000001</v>
      </c>
      <c r="P74" s="445">
        <v>350.39</v>
      </c>
      <c r="Q74" s="445">
        <f>P74</f>
        <v>350.39</v>
      </c>
      <c r="R74" s="445">
        <v>139.55000000000001</v>
      </c>
      <c r="S74" s="446">
        <v>0</v>
      </c>
      <c r="T74" s="447">
        <v>0</v>
      </c>
      <c r="U74" s="447">
        <v>0</v>
      </c>
      <c r="V74" s="437">
        <v>0</v>
      </c>
      <c r="W74" s="437">
        <v>0</v>
      </c>
      <c r="X74" s="448">
        <v>0</v>
      </c>
    </row>
    <row r="75" spans="2:24" ht="21" thickBot="1">
      <c r="B75" s="431">
        <v>605</v>
      </c>
    </row>
    <row r="76" spans="2:24">
      <c r="B76" s="575"/>
      <c r="C76" s="578" t="s">
        <v>0</v>
      </c>
      <c r="D76" s="581" t="s">
        <v>38</v>
      </c>
      <c r="E76" s="582"/>
      <c r="F76" s="581" t="s">
        <v>39</v>
      </c>
      <c r="G76" s="582"/>
      <c r="H76" s="581" t="s">
        <v>37</v>
      </c>
      <c r="I76" s="582"/>
      <c r="J76" s="581" t="s">
        <v>74</v>
      </c>
      <c r="K76" s="582"/>
      <c r="L76" s="585"/>
      <c r="M76" s="581" t="s">
        <v>36</v>
      </c>
      <c r="N76" s="582"/>
      <c r="O76" s="585"/>
      <c r="P76" s="578" t="s">
        <v>32</v>
      </c>
      <c r="Q76" s="578"/>
      <c r="R76" s="578"/>
      <c r="S76" s="578"/>
      <c r="T76" s="578"/>
      <c r="U76" s="578"/>
      <c r="V76" s="578"/>
      <c r="W76" s="589"/>
      <c r="X76" s="590"/>
    </row>
    <row r="77" spans="2:24">
      <c r="B77" s="576"/>
      <c r="C77" s="579"/>
      <c r="D77" s="583"/>
      <c r="E77" s="584"/>
      <c r="F77" s="583"/>
      <c r="G77" s="584"/>
      <c r="H77" s="583"/>
      <c r="I77" s="584"/>
      <c r="J77" s="586"/>
      <c r="K77" s="587"/>
      <c r="L77" s="588"/>
      <c r="M77" s="586"/>
      <c r="N77" s="587"/>
      <c r="O77" s="588"/>
      <c r="P77" s="579" t="s">
        <v>53</v>
      </c>
      <c r="Q77" s="579"/>
      <c r="R77" s="579"/>
      <c r="S77" s="579" t="s">
        <v>54</v>
      </c>
      <c r="T77" s="579"/>
      <c r="U77" s="579"/>
      <c r="V77" s="579" t="s">
        <v>55</v>
      </c>
      <c r="W77" s="579"/>
      <c r="X77" s="591"/>
    </row>
    <row r="78" spans="2:24" ht="79.5" thickBot="1">
      <c r="B78" s="577"/>
      <c r="C78" s="580"/>
      <c r="D78" s="72" t="s">
        <v>108</v>
      </c>
      <c r="E78" s="72" t="s">
        <v>14</v>
      </c>
      <c r="F78" s="72" t="s">
        <v>109</v>
      </c>
      <c r="G78" s="72" t="s">
        <v>14</v>
      </c>
      <c r="H78" s="72" t="s">
        <v>109</v>
      </c>
      <c r="I78" s="72" t="s">
        <v>14</v>
      </c>
      <c r="J78" s="72" t="s">
        <v>110</v>
      </c>
      <c r="K78" s="72" t="s">
        <v>19</v>
      </c>
      <c r="L78" s="72" t="s">
        <v>31</v>
      </c>
      <c r="M78" s="72" t="s">
        <v>110</v>
      </c>
      <c r="N78" s="72" t="s">
        <v>19</v>
      </c>
      <c r="O78" s="72" t="s">
        <v>31</v>
      </c>
      <c r="P78" s="72" t="s">
        <v>110</v>
      </c>
      <c r="Q78" s="72" t="s">
        <v>19</v>
      </c>
      <c r="R78" s="72" t="s">
        <v>31</v>
      </c>
      <c r="S78" s="72" t="s">
        <v>110</v>
      </c>
      <c r="T78" s="72" t="s">
        <v>19</v>
      </c>
      <c r="U78" s="72" t="s">
        <v>31</v>
      </c>
      <c r="V78" s="72" t="s">
        <v>110</v>
      </c>
      <c r="W78" s="72" t="s">
        <v>19</v>
      </c>
      <c r="X78" s="53" t="s">
        <v>31</v>
      </c>
    </row>
    <row r="79" spans="2:24" ht="16.5" thickBot="1">
      <c r="B79" s="54">
        <v>1</v>
      </c>
      <c r="C79" s="55">
        <v>2</v>
      </c>
      <c r="D79" s="55">
        <v>3</v>
      </c>
      <c r="E79" s="56">
        <v>4</v>
      </c>
      <c r="F79" s="55">
        <v>5</v>
      </c>
      <c r="G79" s="55">
        <v>6</v>
      </c>
      <c r="H79" s="56">
        <v>7</v>
      </c>
      <c r="I79" s="55">
        <v>8</v>
      </c>
      <c r="J79" s="55">
        <v>9</v>
      </c>
      <c r="K79" s="56">
        <v>10</v>
      </c>
      <c r="L79" s="55">
        <v>11</v>
      </c>
      <c r="M79" s="55">
        <v>12</v>
      </c>
      <c r="N79" s="56">
        <v>13</v>
      </c>
      <c r="O79" s="55">
        <v>14</v>
      </c>
      <c r="P79" s="55">
        <v>15</v>
      </c>
      <c r="Q79" s="56">
        <v>16</v>
      </c>
      <c r="R79" s="55">
        <v>17</v>
      </c>
      <c r="S79" s="55">
        <v>18</v>
      </c>
      <c r="T79" s="56">
        <v>19</v>
      </c>
      <c r="U79" s="55">
        <v>20</v>
      </c>
      <c r="V79" s="55">
        <v>21</v>
      </c>
      <c r="W79" s="56">
        <v>22</v>
      </c>
      <c r="X79" s="57">
        <v>23</v>
      </c>
    </row>
    <row r="80" spans="2:24" ht="31.5">
      <c r="B80" s="58" t="s">
        <v>1</v>
      </c>
      <c r="C80" s="59" t="s">
        <v>56</v>
      </c>
      <c r="D80" s="84">
        <f t="shared" ref="D80:I80" si="49">D81+D82+D83+D84</f>
        <v>49.5</v>
      </c>
      <c r="E80" s="84">
        <f t="shared" ref="E80" si="50">E81+E82+E83+E84</f>
        <v>49.5</v>
      </c>
      <c r="F80" s="84">
        <f t="shared" si="49"/>
        <v>47.5</v>
      </c>
      <c r="G80" s="84">
        <f t="shared" si="49"/>
        <v>47.5</v>
      </c>
      <c r="H80" s="84">
        <f t="shared" si="49"/>
        <v>48</v>
      </c>
      <c r="I80" s="84">
        <f t="shared" si="49"/>
        <v>48</v>
      </c>
      <c r="J80" s="85">
        <v>35582.6</v>
      </c>
      <c r="K80" s="85">
        <v>35398.9</v>
      </c>
      <c r="L80" s="85">
        <v>7291.62</v>
      </c>
      <c r="M80" s="95">
        <f>M81+M82+M83+M84</f>
        <v>24238.92</v>
      </c>
      <c r="N80" s="85">
        <f t="shared" ref="N80:X80" si="51">N81+N82+N83+N84</f>
        <v>24236.720000000001</v>
      </c>
      <c r="O80" s="85">
        <f t="shared" si="51"/>
        <v>5245.24</v>
      </c>
      <c r="P80" s="85">
        <f>P81+P82+P83+P84</f>
        <v>24238.92</v>
      </c>
      <c r="Q80" s="85">
        <f t="shared" si="51"/>
        <v>24236.720000000001</v>
      </c>
      <c r="R80" s="85">
        <f t="shared" si="51"/>
        <v>5245.24</v>
      </c>
      <c r="S80" s="84">
        <f t="shared" si="51"/>
        <v>0</v>
      </c>
      <c r="T80" s="84">
        <f t="shared" si="51"/>
        <v>0</v>
      </c>
      <c r="U80" s="96">
        <f t="shared" si="51"/>
        <v>0</v>
      </c>
      <c r="V80" s="84">
        <f t="shared" si="51"/>
        <v>0</v>
      </c>
      <c r="W80" s="84">
        <f t="shared" si="51"/>
        <v>0</v>
      </c>
      <c r="X80" s="86">
        <f t="shared" si="51"/>
        <v>0</v>
      </c>
    </row>
    <row r="81" spans="2:24" ht="31.5">
      <c r="B81" s="61" t="s">
        <v>20</v>
      </c>
      <c r="C81" s="62" t="s">
        <v>57</v>
      </c>
      <c r="D81" s="70"/>
      <c r="E81" s="70"/>
      <c r="F81" s="70"/>
      <c r="G81" s="70"/>
      <c r="H81" s="70"/>
      <c r="I81" s="70"/>
      <c r="J81" s="67" t="s">
        <v>46</v>
      </c>
      <c r="K81" s="67" t="s">
        <v>46</v>
      </c>
      <c r="L81" s="67" t="s">
        <v>46</v>
      </c>
      <c r="M81" s="69">
        <f t="shared" ref="M81:O81" si="52">P81+S81+V81</f>
        <v>0</v>
      </c>
      <c r="N81" s="69">
        <f t="shared" si="52"/>
        <v>0</v>
      </c>
      <c r="O81" s="69">
        <f t="shared" si="52"/>
        <v>0</v>
      </c>
      <c r="P81" s="69"/>
      <c r="Q81" s="69"/>
      <c r="R81" s="69"/>
      <c r="S81" s="70"/>
      <c r="T81" s="70"/>
      <c r="U81" s="70"/>
      <c r="V81" s="70"/>
      <c r="W81" s="70"/>
      <c r="X81" s="87"/>
    </row>
    <row r="82" spans="2:24" ht="18.75">
      <c r="B82" s="61" t="s">
        <v>21</v>
      </c>
      <c r="C82" s="62" t="s">
        <v>58</v>
      </c>
      <c r="D82" s="70">
        <v>42</v>
      </c>
      <c r="E82" s="70">
        <v>42</v>
      </c>
      <c r="F82" s="70">
        <v>40</v>
      </c>
      <c r="G82" s="70">
        <v>40</v>
      </c>
      <c r="H82" s="70">
        <v>41</v>
      </c>
      <c r="I82" s="70">
        <v>41</v>
      </c>
      <c r="J82" s="67" t="s">
        <v>46</v>
      </c>
      <c r="K82" s="67" t="s">
        <v>46</v>
      </c>
      <c r="L82" s="67" t="s">
        <v>46</v>
      </c>
      <c r="M82" s="69">
        <f>P82</f>
        <v>22470</v>
      </c>
      <c r="N82" s="69">
        <f>Q82+T82</f>
        <v>22470</v>
      </c>
      <c r="O82" s="69">
        <f>R82+U82</f>
        <v>4860.45</v>
      </c>
      <c r="P82" s="69">
        <v>22470</v>
      </c>
      <c r="Q82" s="69">
        <v>22470</v>
      </c>
      <c r="R82" s="69">
        <v>4860.45</v>
      </c>
      <c r="S82" s="70">
        <v>0</v>
      </c>
      <c r="T82" s="70">
        <v>0</v>
      </c>
      <c r="U82" s="70">
        <v>0</v>
      </c>
      <c r="V82" s="70"/>
      <c r="W82" s="88"/>
      <c r="X82" s="89"/>
    </row>
    <row r="83" spans="2:24" ht="63">
      <c r="B83" s="61" t="s">
        <v>22</v>
      </c>
      <c r="C83" s="62" t="s">
        <v>59</v>
      </c>
      <c r="D83" s="70">
        <v>2</v>
      </c>
      <c r="E83" s="70">
        <v>2</v>
      </c>
      <c r="F83" s="70">
        <v>2</v>
      </c>
      <c r="G83" s="70">
        <v>2</v>
      </c>
      <c r="H83" s="70">
        <v>2</v>
      </c>
      <c r="I83" s="70">
        <v>2</v>
      </c>
      <c r="J83" s="67" t="s">
        <v>46</v>
      </c>
      <c r="K83" s="67" t="s">
        <v>46</v>
      </c>
      <c r="L83" s="67" t="s">
        <v>46</v>
      </c>
      <c r="M83" s="69">
        <f t="shared" ref="M83:M84" si="53">P83</f>
        <v>907</v>
      </c>
      <c r="N83" s="69">
        <f t="shared" ref="N83:N84" si="54">Q83+T83</f>
        <v>907</v>
      </c>
      <c r="O83" s="69">
        <f t="shared" ref="O83:O84" si="55">R83+U83</f>
        <v>172</v>
      </c>
      <c r="P83" s="69">
        <v>907</v>
      </c>
      <c r="Q83" s="69">
        <v>907</v>
      </c>
      <c r="R83" s="69">
        <v>172</v>
      </c>
      <c r="S83" s="70">
        <v>0</v>
      </c>
      <c r="T83" s="70">
        <v>0</v>
      </c>
      <c r="U83" s="70">
        <v>0</v>
      </c>
      <c r="V83" s="70"/>
      <c r="W83" s="88"/>
      <c r="X83" s="89"/>
    </row>
    <row r="84" spans="2:24" ht="48" thickBot="1">
      <c r="B84" s="65" t="s">
        <v>23</v>
      </c>
      <c r="C84" s="62" t="s">
        <v>85</v>
      </c>
      <c r="D84" s="90">
        <v>5.5</v>
      </c>
      <c r="E84" s="90">
        <v>5.5</v>
      </c>
      <c r="F84" s="90">
        <v>5.5</v>
      </c>
      <c r="G84" s="90">
        <v>5.5</v>
      </c>
      <c r="H84" s="90">
        <v>5</v>
      </c>
      <c r="I84" s="90">
        <v>5</v>
      </c>
      <c r="J84" s="71" t="s">
        <v>46</v>
      </c>
      <c r="K84" s="71" t="s">
        <v>46</v>
      </c>
      <c r="L84" s="71" t="s">
        <v>46</v>
      </c>
      <c r="M84" s="69">
        <f t="shared" si="53"/>
        <v>861.92</v>
      </c>
      <c r="N84" s="69">
        <f t="shared" si="54"/>
        <v>859.72</v>
      </c>
      <c r="O84" s="69">
        <f t="shared" si="55"/>
        <v>212.79</v>
      </c>
      <c r="P84" s="91">
        <v>861.92</v>
      </c>
      <c r="Q84" s="91">
        <v>859.72</v>
      </c>
      <c r="R84" s="91">
        <v>212.79</v>
      </c>
      <c r="S84" s="90">
        <v>0</v>
      </c>
      <c r="T84" s="90">
        <v>0</v>
      </c>
      <c r="U84" s="90">
        <v>0</v>
      </c>
      <c r="V84" s="90"/>
      <c r="W84" s="92"/>
      <c r="X84" s="93"/>
    </row>
    <row r="85" spans="2:24" ht="21" thickBot="1">
      <c r="B85" s="431">
        <v>606</v>
      </c>
    </row>
    <row r="86" spans="2:24">
      <c r="B86" s="575"/>
      <c r="C86" s="578" t="s">
        <v>0</v>
      </c>
      <c r="D86" s="581" t="s">
        <v>38</v>
      </c>
      <c r="E86" s="582"/>
      <c r="F86" s="581" t="s">
        <v>39</v>
      </c>
      <c r="G86" s="582"/>
      <c r="H86" s="581" t="s">
        <v>37</v>
      </c>
      <c r="I86" s="582"/>
      <c r="J86" s="581" t="s">
        <v>74</v>
      </c>
      <c r="K86" s="582"/>
      <c r="L86" s="585"/>
      <c r="M86" s="581" t="s">
        <v>36</v>
      </c>
      <c r="N86" s="582"/>
      <c r="O86" s="585"/>
      <c r="P86" s="578" t="s">
        <v>32</v>
      </c>
      <c r="Q86" s="578"/>
      <c r="R86" s="578"/>
      <c r="S86" s="578"/>
      <c r="T86" s="578"/>
      <c r="U86" s="578"/>
      <c r="V86" s="578"/>
      <c r="W86" s="589"/>
      <c r="X86" s="590"/>
    </row>
    <row r="87" spans="2:24">
      <c r="B87" s="576"/>
      <c r="C87" s="579"/>
      <c r="D87" s="583"/>
      <c r="E87" s="584"/>
      <c r="F87" s="583"/>
      <c r="G87" s="584"/>
      <c r="H87" s="583"/>
      <c r="I87" s="584"/>
      <c r="J87" s="586"/>
      <c r="K87" s="587"/>
      <c r="L87" s="588"/>
      <c r="M87" s="586"/>
      <c r="N87" s="587"/>
      <c r="O87" s="588"/>
      <c r="P87" s="579" t="s">
        <v>53</v>
      </c>
      <c r="Q87" s="579"/>
      <c r="R87" s="579"/>
      <c r="S87" s="579" t="s">
        <v>54</v>
      </c>
      <c r="T87" s="579"/>
      <c r="U87" s="579"/>
      <c r="V87" s="579" t="s">
        <v>55</v>
      </c>
      <c r="W87" s="579"/>
      <c r="X87" s="591"/>
    </row>
    <row r="88" spans="2:24" ht="79.5" thickBot="1">
      <c r="B88" s="577"/>
      <c r="C88" s="580"/>
      <c r="D88" s="94" t="s">
        <v>47</v>
      </c>
      <c r="E88" s="94" t="s">
        <v>14</v>
      </c>
      <c r="F88" s="94" t="s">
        <v>49</v>
      </c>
      <c r="G88" s="94" t="s">
        <v>14</v>
      </c>
      <c r="H88" s="94" t="s">
        <v>49</v>
      </c>
      <c r="I88" s="94" t="s">
        <v>14</v>
      </c>
      <c r="J88" s="94" t="s">
        <v>48</v>
      </c>
      <c r="K88" s="94" t="s">
        <v>19</v>
      </c>
      <c r="L88" s="94" t="s">
        <v>31</v>
      </c>
      <c r="M88" s="94" t="s">
        <v>48</v>
      </c>
      <c r="N88" s="94" t="s">
        <v>19</v>
      </c>
      <c r="O88" s="94" t="s">
        <v>31</v>
      </c>
      <c r="P88" s="94" t="s">
        <v>48</v>
      </c>
      <c r="Q88" s="94" t="s">
        <v>19</v>
      </c>
      <c r="R88" s="94" t="s">
        <v>31</v>
      </c>
      <c r="S88" s="94" t="s">
        <v>48</v>
      </c>
      <c r="T88" s="94" t="s">
        <v>19</v>
      </c>
      <c r="U88" s="94" t="s">
        <v>31</v>
      </c>
      <c r="V88" s="94" t="s">
        <v>48</v>
      </c>
      <c r="W88" s="94" t="s">
        <v>19</v>
      </c>
      <c r="X88" s="53" t="s">
        <v>31</v>
      </c>
    </row>
    <row r="89" spans="2:24" ht="16.5" thickBot="1">
      <c r="B89" s="54">
        <v>1</v>
      </c>
      <c r="C89" s="55">
        <v>2</v>
      </c>
      <c r="D89" s="55">
        <v>3</v>
      </c>
      <c r="E89" s="56">
        <v>4</v>
      </c>
      <c r="F89" s="55">
        <v>5</v>
      </c>
      <c r="G89" s="55">
        <v>6</v>
      </c>
      <c r="H89" s="56">
        <v>7</v>
      </c>
      <c r="I89" s="55">
        <v>8</v>
      </c>
      <c r="J89" s="55">
        <v>9</v>
      </c>
      <c r="K89" s="56">
        <v>10</v>
      </c>
      <c r="L89" s="55">
        <v>11</v>
      </c>
      <c r="M89" s="55">
        <v>12</v>
      </c>
      <c r="N89" s="56">
        <v>13</v>
      </c>
      <c r="O89" s="55">
        <v>14</v>
      </c>
      <c r="P89" s="55">
        <v>15</v>
      </c>
      <c r="Q89" s="56">
        <v>16</v>
      </c>
      <c r="R89" s="55">
        <v>17</v>
      </c>
      <c r="S89" s="55">
        <v>18</v>
      </c>
      <c r="T89" s="56">
        <v>19</v>
      </c>
      <c r="U89" s="55">
        <v>20</v>
      </c>
      <c r="V89" s="55">
        <v>21</v>
      </c>
      <c r="W89" s="56">
        <v>22</v>
      </c>
      <c r="X89" s="57">
        <v>23</v>
      </c>
    </row>
    <row r="90" spans="2:24" ht="31.5">
      <c r="B90" s="58" t="s">
        <v>1</v>
      </c>
      <c r="C90" s="59" t="s">
        <v>56</v>
      </c>
      <c r="D90" s="142">
        <f>D91+D92+D93+D94</f>
        <v>43.5</v>
      </c>
      <c r="E90" s="142">
        <f>E91+E92+E93+E94</f>
        <v>43.5</v>
      </c>
      <c r="F90" s="142">
        <f t="shared" ref="F90:X90" si="56">F91+F92+F93+F94</f>
        <v>42.5</v>
      </c>
      <c r="G90" s="142">
        <f t="shared" si="56"/>
        <v>43.5</v>
      </c>
      <c r="H90" s="142">
        <f>H91+H92+H93+H94</f>
        <v>43.5</v>
      </c>
      <c r="I90" s="142">
        <f t="shared" si="56"/>
        <v>44</v>
      </c>
      <c r="J90" s="143">
        <v>32186.85</v>
      </c>
      <c r="K90" s="143">
        <v>32186.85</v>
      </c>
      <c r="L90" s="143">
        <v>7454.84</v>
      </c>
      <c r="M90" s="143">
        <f>M91+M92+M93+M94</f>
        <v>22467.24</v>
      </c>
      <c r="N90" s="143">
        <f t="shared" si="56"/>
        <v>22417.24</v>
      </c>
      <c r="O90" s="143">
        <f t="shared" si="56"/>
        <v>5333.38</v>
      </c>
      <c r="P90" s="143">
        <f t="shared" si="56"/>
        <v>20604.97</v>
      </c>
      <c r="Q90" s="143">
        <f t="shared" si="56"/>
        <v>20554.97</v>
      </c>
      <c r="R90" s="143">
        <f t="shared" si="56"/>
        <v>4916.78</v>
      </c>
      <c r="S90" s="143">
        <f>S91+S92+S93+S94</f>
        <v>1862.27</v>
      </c>
      <c r="T90" s="143">
        <f t="shared" si="56"/>
        <v>1862.27</v>
      </c>
      <c r="U90" s="143">
        <f t="shared" si="56"/>
        <v>416.6</v>
      </c>
      <c r="V90" s="144">
        <f t="shared" si="56"/>
        <v>0</v>
      </c>
      <c r="W90" s="144">
        <f t="shared" si="56"/>
        <v>0</v>
      </c>
      <c r="X90" s="145">
        <f t="shared" si="56"/>
        <v>0</v>
      </c>
    </row>
    <row r="91" spans="2:24" ht="31.5">
      <c r="B91" s="61" t="s">
        <v>20</v>
      </c>
      <c r="C91" s="62" t="s">
        <v>57</v>
      </c>
      <c r="D91" s="146"/>
      <c r="E91" s="146"/>
      <c r="F91" s="146"/>
      <c r="G91" s="147"/>
      <c r="H91" s="147"/>
      <c r="I91" s="147"/>
      <c r="J91" s="148" t="s">
        <v>46</v>
      </c>
      <c r="K91" s="148" t="s">
        <v>46</v>
      </c>
      <c r="L91" s="148" t="s">
        <v>46</v>
      </c>
      <c r="M91" s="149">
        <f t="shared" ref="M91:O94" si="57">P91+S91+V91</f>
        <v>0</v>
      </c>
      <c r="N91" s="149">
        <f t="shared" si="57"/>
        <v>0</v>
      </c>
      <c r="O91" s="149">
        <f t="shared" si="57"/>
        <v>0</v>
      </c>
      <c r="P91" s="149"/>
      <c r="Q91" s="149"/>
      <c r="R91" s="150"/>
      <c r="S91" s="149"/>
      <c r="T91" s="149"/>
      <c r="U91" s="150"/>
      <c r="V91" s="151"/>
      <c r="W91" s="151"/>
      <c r="X91" s="152"/>
    </row>
    <row r="92" spans="2:24" ht="20.25">
      <c r="B92" s="61" t="s">
        <v>21</v>
      </c>
      <c r="C92" s="62" t="s">
        <v>58</v>
      </c>
      <c r="D92" s="146">
        <v>40</v>
      </c>
      <c r="E92" s="146">
        <v>40</v>
      </c>
      <c r="F92" s="146">
        <v>39</v>
      </c>
      <c r="G92" s="146">
        <v>40</v>
      </c>
      <c r="H92" s="146">
        <v>40</v>
      </c>
      <c r="I92" s="146">
        <v>40</v>
      </c>
      <c r="J92" s="148" t="s">
        <v>46</v>
      </c>
      <c r="K92" s="148" t="s">
        <v>46</v>
      </c>
      <c r="L92" s="148" t="s">
        <v>46</v>
      </c>
      <c r="M92" s="149">
        <f t="shared" si="57"/>
        <v>21190.36</v>
      </c>
      <c r="N92" s="149">
        <f t="shared" si="57"/>
        <v>21140.36</v>
      </c>
      <c r="O92" s="149">
        <f t="shared" si="57"/>
        <v>5021.8100000000004</v>
      </c>
      <c r="P92" s="149">
        <v>19328.09</v>
      </c>
      <c r="Q92" s="149">
        <v>19278.09</v>
      </c>
      <c r="R92" s="149">
        <v>4605.21</v>
      </c>
      <c r="S92" s="149">
        <v>1862.27</v>
      </c>
      <c r="T92" s="149">
        <v>1862.27</v>
      </c>
      <c r="U92" s="149">
        <v>416.6</v>
      </c>
      <c r="V92" s="151"/>
      <c r="W92" s="153"/>
      <c r="X92" s="154"/>
    </row>
    <row r="93" spans="2:24" ht="63.75" thickBot="1">
      <c r="B93" s="61" t="s">
        <v>22</v>
      </c>
      <c r="C93" s="62" t="s">
        <v>59</v>
      </c>
      <c r="D93" s="146">
        <v>2.5</v>
      </c>
      <c r="E93" s="146">
        <v>2.5</v>
      </c>
      <c r="F93" s="146">
        <v>2.5</v>
      </c>
      <c r="G93" s="146">
        <v>2.5</v>
      </c>
      <c r="H93" s="146">
        <v>2.5</v>
      </c>
      <c r="I93" s="146">
        <v>3</v>
      </c>
      <c r="J93" s="148" t="s">
        <v>46</v>
      </c>
      <c r="K93" s="148" t="s">
        <v>46</v>
      </c>
      <c r="L93" s="148" t="s">
        <v>46</v>
      </c>
      <c r="M93" s="149">
        <f t="shared" si="57"/>
        <v>1099.2</v>
      </c>
      <c r="N93" s="149">
        <f t="shared" si="57"/>
        <v>1099.2</v>
      </c>
      <c r="O93" s="149">
        <f t="shared" si="57"/>
        <v>259.45</v>
      </c>
      <c r="P93" s="149">
        <v>1099.2</v>
      </c>
      <c r="Q93" s="149">
        <v>1099.2</v>
      </c>
      <c r="R93" s="149">
        <v>259.45</v>
      </c>
      <c r="S93" s="149"/>
      <c r="T93" s="157">
        <v>0</v>
      </c>
      <c r="U93" s="157">
        <v>0</v>
      </c>
      <c r="V93" s="151"/>
      <c r="W93" s="153"/>
      <c r="X93" s="154"/>
    </row>
    <row r="94" spans="2:24" ht="48" thickBot="1">
      <c r="B94" s="65" t="s">
        <v>23</v>
      </c>
      <c r="C94" s="62" t="s">
        <v>85</v>
      </c>
      <c r="D94" s="155">
        <v>1</v>
      </c>
      <c r="E94" s="155">
        <v>1</v>
      </c>
      <c r="F94" s="155">
        <v>1</v>
      </c>
      <c r="G94" s="155">
        <v>1</v>
      </c>
      <c r="H94" s="155">
        <v>1</v>
      </c>
      <c r="I94" s="155">
        <v>1</v>
      </c>
      <c r="J94" s="156" t="s">
        <v>46</v>
      </c>
      <c r="K94" s="156" t="s">
        <v>46</v>
      </c>
      <c r="L94" s="156" t="s">
        <v>46</v>
      </c>
      <c r="M94" s="149">
        <f>P94+S94+V94</f>
        <v>177.68</v>
      </c>
      <c r="N94" s="149">
        <f>Q94+T94+W94</f>
        <v>177.68</v>
      </c>
      <c r="O94" s="157">
        <f t="shared" si="57"/>
        <v>52.12</v>
      </c>
      <c r="P94" s="157">
        <v>177.68</v>
      </c>
      <c r="Q94" s="157">
        <v>177.68</v>
      </c>
      <c r="R94" s="157">
        <v>52.12</v>
      </c>
      <c r="S94" s="157"/>
      <c r="T94" s="157">
        <v>0</v>
      </c>
      <c r="U94" s="157">
        <v>0</v>
      </c>
      <c r="V94" s="158"/>
      <c r="W94" s="159"/>
      <c r="X94" s="160"/>
    </row>
    <row r="95" spans="2:24" ht="21" thickBot="1">
      <c r="B95" s="431">
        <v>607</v>
      </c>
    </row>
    <row r="96" spans="2:24">
      <c r="B96" s="575"/>
      <c r="C96" s="578" t="s">
        <v>0</v>
      </c>
      <c r="D96" s="581" t="s">
        <v>38</v>
      </c>
      <c r="E96" s="582"/>
      <c r="F96" s="581" t="s">
        <v>39</v>
      </c>
      <c r="G96" s="582"/>
      <c r="H96" s="581" t="s">
        <v>37</v>
      </c>
      <c r="I96" s="582"/>
      <c r="J96" s="581" t="s">
        <v>74</v>
      </c>
      <c r="K96" s="582"/>
      <c r="L96" s="585"/>
      <c r="M96" s="581" t="s">
        <v>36</v>
      </c>
      <c r="N96" s="582"/>
      <c r="O96" s="585"/>
      <c r="P96" s="578" t="s">
        <v>32</v>
      </c>
      <c r="Q96" s="578"/>
      <c r="R96" s="578"/>
      <c r="S96" s="578"/>
      <c r="T96" s="578"/>
      <c r="U96" s="578"/>
      <c r="V96" s="578"/>
      <c r="W96" s="589"/>
      <c r="X96" s="590"/>
    </row>
    <row r="97" spans="2:24">
      <c r="B97" s="576"/>
      <c r="C97" s="579"/>
      <c r="D97" s="583"/>
      <c r="E97" s="584"/>
      <c r="F97" s="583"/>
      <c r="G97" s="584"/>
      <c r="H97" s="583"/>
      <c r="I97" s="584"/>
      <c r="J97" s="586"/>
      <c r="K97" s="587"/>
      <c r="L97" s="588"/>
      <c r="M97" s="586"/>
      <c r="N97" s="587"/>
      <c r="O97" s="588"/>
      <c r="P97" s="579" t="s">
        <v>53</v>
      </c>
      <c r="Q97" s="579"/>
      <c r="R97" s="579"/>
      <c r="S97" s="579" t="s">
        <v>54</v>
      </c>
      <c r="T97" s="579"/>
      <c r="U97" s="579"/>
      <c r="V97" s="579" t="s">
        <v>55</v>
      </c>
      <c r="W97" s="579"/>
      <c r="X97" s="591"/>
    </row>
    <row r="98" spans="2:24" ht="79.5" thickBot="1">
      <c r="B98" s="577"/>
      <c r="C98" s="580"/>
      <c r="D98" s="141" t="s">
        <v>108</v>
      </c>
      <c r="E98" s="141" t="s">
        <v>14</v>
      </c>
      <c r="F98" s="141" t="s">
        <v>109</v>
      </c>
      <c r="G98" s="141" t="s">
        <v>14</v>
      </c>
      <c r="H98" s="141" t="s">
        <v>109</v>
      </c>
      <c r="I98" s="141" t="s">
        <v>14</v>
      </c>
      <c r="J98" s="141" t="s">
        <v>110</v>
      </c>
      <c r="K98" s="141" t="s">
        <v>19</v>
      </c>
      <c r="L98" s="141" t="s">
        <v>31</v>
      </c>
      <c r="M98" s="141" t="s">
        <v>110</v>
      </c>
      <c r="N98" s="141" t="s">
        <v>19</v>
      </c>
      <c r="O98" s="141" t="s">
        <v>31</v>
      </c>
      <c r="P98" s="141" t="s">
        <v>110</v>
      </c>
      <c r="Q98" s="141" t="s">
        <v>19</v>
      </c>
      <c r="R98" s="141" t="s">
        <v>31</v>
      </c>
      <c r="S98" s="141" t="s">
        <v>110</v>
      </c>
      <c r="T98" s="141" t="s">
        <v>19</v>
      </c>
      <c r="U98" s="141" t="s">
        <v>31</v>
      </c>
      <c r="V98" s="141" t="s">
        <v>110</v>
      </c>
      <c r="W98" s="141" t="s">
        <v>19</v>
      </c>
      <c r="X98" s="53" t="s">
        <v>31</v>
      </c>
    </row>
    <row r="99" spans="2:24" ht="16.5" thickBot="1">
      <c r="B99" s="54">
        <v>1</v>
      </c>
      <c r="C99" s="55">
        <v>2</v>
      </c>
      <c r="D99" s="55">
        <v>3</v>
      </c>
      <c r="E99" s="56">
        <v>4</v>
      </c>
      <c r="F99" s="55">
        <v>5</v>
      </c>
      <c r="G99" s="55">
        <v>6</v>
      </c>
      <c r="H99" s="56">
        <v>7</v>
      </c>
      <c r="I99" s="55">
        <v>8</v>
      </c>
      <c r="J99" s="55">
        <v>9</v>
      </c>
      <c r="K99" s="56">
        <v>10</v>
      </c>
      <c r="L99" s="55">
        <v>11</v>
      </c>
      <c r="M99" s="55">
        <v>12</v>
      </c>
      <c r="N99" s="56">
        <v>13</v>
      </c>
      <c r="O99" s="55">
        <v>14</v>
      </c>
      <c r="P99" s="55">
        <v>15</v>
      </c>
      <c r="Q99" s="56">
        <v>16</v>
      </c>
      <c r="R99" s="55">
        <v>17</v>
      </c>
      <c r="S99" s="55">
        <v>18</v>
      </c>
      <c r="T99" s="56">
        <v>19</v>
      </c>
      <c r="U99" s="55">
        <v>20</v>
      </c>
      <c r="V99" s="55">
        <v>21</v>
      </c>
      <c r="W99" s="56">
        <v>22</v>
      </c>
      <c r="X99" s="57">
        <v>23</v>
      </c>
    </row>
    <row r="100" spans="2:24" ht="31.5">
      <c r="B100" s="58" t="s">
        <v>1</v>
      </c>
      <c r="C100" s="59" t="s">
        <v>56</v>
      </c>
      <c r="D100" s="177">
        <f t="shared" ref="D100:I100" si="58">D101+D102+D103+D104</f>
        <v>21</v>
      </c>
      <c r="E100" s="177">
        <f t="shared" ref="E100" si="59">E101+E102+E103+E104</f>
        <v>21</v>
      </c>
      <c r="F100" s="177">
        <f t="shared" si="58"/>
        <v>21</v>
      </c>
      <c r="G100" s="177">
        <f t="shared" si="58"/>
        <v>21</v>
      </c>
      <c r="H100" s="177">
        <f t="shared" si="58"/>
        <v>21</v>
      </c>
      <c r="I100" s="177">
        <f t="shared" si="58"/>
        <v>21</v>
      </c>
      <c r="J100" s="197">
        <v>16588.490000000002</v>
      </c>
      <c r="K100" s="198">
        <v>16588.490000000002</v>
      </c>
      <c r="L100" s="197">
        <v>4028.88</v>
      </c>
      <c r="M100" s="179">
        <f t="shared" ref="M100:X100" si="60">M101+M102+M103+M104</f>
        <v>11516.589999999998</v>
      </c>
      <c r="N100" s="179">
        <f t="shared" si="60"/>
        <v>11486.589999999998</v>
      </c>
      <c r="O100" s="179">
        <f t="shared" si="60"/>
        <v>2907.0899999999997</v>
      </c>
      <c r="P100" s="179">
        <f t="shared" si="60"/>
        <v>11516.589999999998</v>
      </c>
      <c r="Q100" s="179">
        <f t="shared" si="60"/>
        <v>11486.589999999998</v>
      </c>
      <c r="R100" s="179">
        <f t="shared" si="60"/>
        <v>2907.0899999999997</v>
      </c>
      <c r="S100" s="177">
        <f t="shared" si="60"/>
        <v>0</v>
      </c>
      <c r="T100" s="178">
        <f t="shared" si="60"/>
        <v>0</v>
      </c>
      <c r="U100" s="178">
        <f t="shared" si="60"/>
        <v>0</v>
      </c>
      <c r="V100" s="177">
        <f t="shared" si="60"/>
        <v>0</v>
      </c>
      <c r="W100" s="177">
        <f t="shared" si="60"/>
        <v>0</v>
      </c>
      <c r="X100" s="180">
        <f t="shared" si="60"/>
        <v>0</v>
      </c>
    </row>
    <row r="101" spans="2:24" ht="31.5">
      <c r="B101" s="61" t="s">
        <v>20</v>
      </c>
      <c r="C101" s="62" t="s">
        <v>57</v>
      </c>
      <c r="D101" s="199">
        <v>0</v>
      </c>
      <c r="E101" s="199">
        <v>0</v>
      </c>
      <c r="F101" s="199">
        <v>0</v>
      </c>
      <c r="G101" s="199">
        <v>0</v>
      </c>
      <c r="H101" s="199">
        <v>0</v>
      </c>
      <c r="I101" s="199">
        <v>0</v>
      </c>
      <c r="J101" s="199" t="s">
        <v>46</v>
      </c>
      <c r="K101" s="199" t="s">
        <v>46</v>
      </c>
      <c r="L101" s="200" t="s">
        <v>46</v>
      </c>
      <c r="M101" s="201">
        <f t="shared" ref="M101:O101" si="61">P101+S101+V101</f>
        <v>0</v>
      </c>
      <c r="N101" s="201">
        <f t="shared" si="61"/>
        <v>0</v>
      </c>
      <c r="O101" s="201">
        <f t="shared" si="61"/>
        <v>0</v>
      </c>
      <c r="P101" s="202">
        <f>S101+V101+Y101</f>
        <v>0</v>
      </c>
      <c r="Q101" s="202">
        <f>T101+W101+Z101</f>
        <v>0</v>
      </c>
      <c r="R101" s="202">
        <v>0</v>
      </c>
      <c r="S101" s="202">
        <v>0</v>
      </c>
      <c r="T101" s="202">
        <v>0</v>
      </c>
      <c r="U101" s="203">
        <v>0</v>
      </c>
      <c r="V101" s="203">
        <v>0</v>
      </c>
      <c r="W101" s="203">
        <v>0</v>
      </c>
      <c r="X101" s="204">
        <v>0</v>
      </c>
    </row>
    <row r="102" spans="2:24" ht="20.25">
      <c r="B102" s="61" t="s">
        <v>21</v>
      </c>
      <c r="C102" s="62" t="s">
        <v>58</v>
      </c>
      <c r="D102" s="199">
        <v>18</v>
      </c>
      <c r="E102" s="199">
        <v>18</v>
      </c>
      <c r="F102" s="199">
        <v>18</v>
      </c>
      <c r="G102" s="199">
        <v>18</v>
      </c>
      <c r="H102" s="199">
        <v>18</v>
      </c>
      <c r="I102" s="199">
        <v>18</v>
      </c>
      <c r="J102" s="199" t="s">
        <v>46</v>
      </c>
      <c r="K102" s="199" t="s">
        <v>46</v>
      </c>
      <c r="L102" s="199" t="s">
        <v>46</v>
      </c>
      <c r="M102" s="201">
        <f>P102</f>
        <v>10726.56</v>
      </c>
      <c r="N102" s="201">
        <f>Q102+T102</f>
        <v>10696.56</v>
      </c>
      <c r="O102" s="201">
        <f>R102+U102</f>
        <v>2743.42</v>
      </c>
      <c r="P102" s="201">
        <v>10726.56</v>
      </c>
      <c r="Q102" s="201">
        <v>10696.56</v>
      </c>
      <c r="R102" s="201">
        <v>2743.42</v>
      </c>
      <c r="S102" s="203">
        <v>0</v>
      </c>
      <c r="T102" s="205">
        <v>0</v>
      </c>
      <c r="U102" s="205">
        <v>0</v>
      </c>
      <c r="V102" s="203">
        <v>0</v>
      </c>
      <c r="W102" s="203">
        <v>0</v>
      </c>
      <c r="X102" s="204">
        <v>0</v>
      </c>
    </row>
    <row r="103" spans="2:24" ht="63">
      <c r="B103" s="61" t="s">
        <v>22</v>
      </c>
      <c r="C103" s="62" t="s">
        <v>59</v>
      </c>
      <c r="D103" s="199">
        <v>1</v>
      </c>
      <c r="E103" s="199">
        <v>1</v>
      </c>
      <c r="F103" s="199">
        <v>1</v>
      </c>
      <c r="G103" s="199">
        <v>1</v>
      </c>
      <c r="H103" s="199">
        <v>1</v>
      </c>
      <c r="I103" s="199">
        <v>1</v>
      </c>
      <c r="J103" s="199" t="s">
        <v>46</v>
      </c>
      <c r="K103" s="199" t="s">
        <v>46</v>
      </c>
      <c r="L103" s="199" t="s">
        <v>46</v>
      </c>
      <c r="M103" s="201">
        <f t="shared" ref="M103:M104" si="62">P103</f>
        <v>466.38</v>
      </c>
      <c r="N103" s="201">
        <f t="shared" ref="N103:O104" si="63">Q103+T103</f>
        <v>466.38</v>
      </c>
      <c r="O103" s="201">
        <f t="shared" si="63"/>
        <v>87.99</v>
      </c>
      <c r="P103" s="201">
        <v>466.38</v>
      </c>
      <c r="Q103" s="201">
        <v>466.38</v>
      </c>
      <c r="R103" s="201">
        <v>87.99</v>
      </c>
      <c r="S103" s="203">
        <v>0</v>
      </c>
      <c r="T103" s="203">
        <v>0</v>
      </c>
      <c r="U103" s="203">
        <v>0</v>
      </c>
      <c r="V103" s="203">
        <v>0</v>
      </c>
      <c r="W103" s="203">
        <v>0</v>
      </c>
      <c r="X103" s="204">
        <v>0</v>
      </c>
    </row>
    <row r="104" spans="2:24" ht="48" thickBot="1">
      <c r="B104" s="65" t="s">
        <v>23</v>
      </c>
      <c r="C104" s="62" t="s">
        <v>85</v>
      </c>
      <c r="D104" s="206">
        <v>2</v>
      </c>
      <c r="E104" s="206">
        <v>2</v>
      </c>
      <c r="F104" s="206">
        <v>2</v>
      </c>
      <c r="G104" s="206">
        <v>2</v>
      </c>
      <c r="H104" s="206">
        <v>2</v>
      </c>
      <c r="I104" s="206">
        <v>2</v>
      </c>
      <c r="J104" s="206" t="s">
        <v>46</v>
      </c>
      <c r="K104" s="206" t="s">
        <v>46</v>
      </c>
      <c r="L104" s="206" t="s">
        <v>46</v>
      </c>
      <c r="M104" s="201">
        <f t="shared" si="62"/>
        <v>323.64999999999998</v>
      </c>
      <c r="N104" s="201">
        <f t="shared" si="63"/>
        <v>323.64999999999998</v>
      </c>
      <c r="O104" s="201">
        <f t="shared" si="63"/>
        <v>75.680000000000007</v>
      </c>
      <c r="P104" s="207">
        <v>323.64999999999998</v>
      </c>
      <c r="Q104" s="207">
        <v>323.64999999999998</v>
      </c>
      <c r="R104" s="207">
        <v>75.680000000000007</v>
      </c>
      <c r="S104" s="208">
        <v>0</v>
      </c>
      <c r="T104" s="208">
        <v>0</v>
      </c>
      <c r="U104" s="208">
        <v>0</v>
      </c>
      <c r="V104" s="208">
        <v>0</v>
      </c>
      <c r="W104" s="208">
        <v>0</v>
      </c>
      <c r="X104" s="209">
        <v>0</v>
      </c>
    </row>
    <row r="105" spans="2:24" ht="21" thickBot="1">
      <c r="B105" s="454">
        <v>609</v>
      </c>
    </row>
    <row r="106" spans="2:24">
      <c r="B106" s="575"/>
      <c r="C106" s="578" t="s">
        <v>0</v>
      </c>
      <c r="D106" s="581" t="s">
        <v>38</v>
      </c>
      <c r="E106" s="582"/>
      <c r="F106" s="581" t="s">
        <v>39</v>
      </c>
      <c r="G106" s="582"/>
      <c r="H106" s="581" t="s">
        <v>37</v>
      </c>
      <c r="I106" s="582"/>
      <c r="J106" s="581" t="s">
        <v>74</v>
      </c>
      <c r="K106" s="582"/>
      <c r="L106" s="585"/>
      <c r="M106" s="581" t="s">
        <v>36</v>
      </c>
      <c r="N106" s="582"/>
      <c r="O106" s="585"/>
      <c r="P106" s="578" t="s">
        <v>32</v>
      </c>
      <c r="Q106" s="578"/>
      <c r="R106" s="578"/>
      <c r="S106" s="578"/>
      <c r="T106" s="578"/>
      <c r="U106" s="578"/>
      <c r="V106" s="578"/>
      <c r="W106" s="589"/>
      <c r="X106" s="590"/>
    </row>
    <row r="107" spans="2:24">
      <c r="B107" s="576"/>
      <c r="C107" s="579"/>
      <c r="D107" s="583"/>
      <c r="E107" s="584"/>
      <c r="F107" s="583"/>
      <c r="G107" s="584"/>
      <c r="H107" s="583"/>
      <c r="I107" s="584"/>
      <c r="J107" s="586"/>
      <c r="K107" s="587"/>
      <c r="L107" s="588"/>
      <c r="M107" s="586"/>
      <c r="N107" s="587"/>
      <c r="O107" s="588"/>
      <c r="P107" s="579" t="s">
        <v>53</v>
      </c>
      <c r="Q107" s="579"/>
      <c r="R107" s="579"/>
      <c r="S107" s="579" t="s">
        <v>54</v>
      </c>
      <c r="T107" s="579"/>
      <c r="U107" s="579"/>
      <c r="V107" s="579" t="s">
        <v>55</v>
      </c>
      <c r="W107" s="579"/>
      <c r="X107" s="591"/>
    </row>
    <row r="108" spans="2:24" ht="79.5" thickBot="1">
      <c r="B108" s="577"/>
      <c r="C108" s="580"/>
      <c r="D108" s="52" t="s">
        <v>108</v>
      </c>
      <c r="E108" s="52" t="s">
        <v>14</v>
      </c>
      <c r="F108" s="52" t="s">
        <v>109</v>
      </c>
      <c r="G108" s="52" t="s">
        <v>14</v>
      </c>
      <c r="H108" s="52" t="s">
        <v>109</v>
      </c>
      <c r="I108" s="52" t="s">
        <v>14</v>
      </c>
      <c r="J108" s="52" t="s">
        <v>110</v>
      </c>
      <c r="K108" s="52" t="s">
        <v>19</v>
      </c>
      <c r="L108" s="52" t="s">
        <v>31</v>
      </c>
      <c r="M108" s="52" t="s">
        <v>110</v>
      </c>
      <c r="N108" s="52" t="s">
        <v>19</v>
      </c>
      <c r="O108" s="52" t="s">
        <v>31</v>
      </c>
      <c r="P108" s="52" t="s">
        <v>110</v>
      </c>
      <c r="Q108" s="52" t="s">
        <v>19</v>
      </c>
      <c r="R108" s="52" t="s">
        <v>31</v>
      </c>
      <c r="S108" s="52" t="s">
        <v>110</v>
      </c>
      <c r="T108" s="52" t="s">
        <v>19</v>
      </c>
      <c r="U108" s="52" t="s">
        <v>31</v>
      </c>
      <c r="V108" s="52" t="s">
        <v>110</v>
      </c>
      <c r="W108" s="52" t="s">
        <v>19</v>
      </c>
      <c r="X108" s="53" t="s">
        <v>31</v>
      </c>
    </row>
    <row r="109" spans="2:24" ht="16.5" thickBot="1">
      <c r="B109" s="54">
        <v>1</v>
      </c>
      <c r="C109" s="55">
        <v>2</v>
      </c>
      <c r="D109" s="55">
        <v>3</v>
      </c>
      <c r="E109" s="56">
        <v>4</v>
      </c>
      <c r="F109" s="55">
        <v>5</v>
      </c>
      <c r="G109" s="55">
        <v>6</v>
      </c>
      <c r="H109" s="56">
        <v>7</v>
      </c>
      <c r="I109" s="55">
        <v>8</v>
      </c>
      <c r="J109" s="55">
        <v>9</v>
      </c>
      <c r="K109" s="56">
        <v>10</v>
      </c>
      <c r="L109" s="55">
        <v>11</v>
      </c>
      <c r="M109" s="55">
        <v>12</v>
      </c>
      <c r="N109" s="56">
        <v>13</v>
      </c>
      <c r="O109" s="55">
        <v>14</v>
      </c>
      <c r="P109" s="55">
        <v>15</v>
      </c>
      <c r="Q109" s="56">
        <v>16</v>
      </c>
      <c r="R109" s="55">
        <v>17</v>
      </c>
      <c r="S109" s="55">
        <v>18</v>
      </c>
      <c r="T109" s="56">
        <v>19</v>
      </c>
      <c r="U109" s="55">
        <v>20</v>
      </c>
      <c r="V109" s="55">
        <v>21</v>
      </c>
      <c r="W109" s="56">
        <v>22</v>
      </c>
      <c r="X109" s="57">
        <v>23</v>
      </c>
    </row>
    <row r="110" spans="2:24" ht="31.5">
      <c r="B110" s="58" t="s">
        <v>1</v>
      </c>
      <c r="C110" s="59" t="s">
        <v>56</v>
      </c>
      <c r="D110" s="84">
        <f t="shared" ref="D110:I110" si="64">D111+D112+D113+D114</f>
        <v>140</v>
      </c>
      <c r="E110" s="84">
        <f t="shared" ref="E110" si="65">E111+E112+E113+E114</f>
        <v>140</v>
      </c>
      <c r="F110" s="84">
        <f t="shared" si="64"/>
        <v>138</v>
      </c>
      <c r="G110" s="84">
        <f t="shared" si="64"/>
        <v>130</v>
      </c>
      <c r="H110" s="84">
        <f t="shared" si="64"/>
        <v>138</v>
      </c>
      <c r="I110" s="84">
        <f t="shared" si="64"/>
        <v>130</v>
      </c>
      <c r="J110" s="85">
        <v>77172.789999999994</v>
      </c>
      <c r="K110" s="85">
        <v>81412.12</v>
      </c>
      <c r="L110" s="85">
        <v>15980.96</v>
      </c>
      <c r="M110" s="85">
        <f>P110+S110</f>
        <v>56185.460000000006</v>
      </c>
      <c r="N110" s="85">
        <f>Q110+T110</f>
        <v>56185.460000000006</v>
      </c>
      <c r="O110" s="85">
        <f>R110+U110</f>
        <v>11573.340000000002</v>
      </c>
      <c r="P110" s="85">
        <f t="shared" ref="P110:X110" si="66">P111+P112+P113+P114</f>
        <v>5818.12</v>
      </c>
      <c r="Q110" s="85">
        <f t="shared" si="66"/>
        <v>5818.12</v>
      </c>
      <c r="R110" s="85">
        <f t="shared" si="66"/>
        <v>1163.02</v>
      </c>
      <c r="S110" s="85">
        <f t="shared" si="66"/>
        <v>50367.340000000004</v>
      </c>
      <c r="T110" s="85">
        <f t="shared" si="66"/>
        <v>50367.340000000004</v>
      </c>
      <c r="U110" s="85">
        <f t="shared" si="66"/>
        <v>10410.320000000002</v>
      </c>
      <c r="V110" s="84">
        <f t="shared" si="66"/>
        <v>0</v>
      </c>
      <c r="W110" s="84">
        <f t="shared" si="66"/>
        <v>0</v>
      </c>
      <c r="X110" s="86">
        <f t="shared" si="66"/>
        <v>0</v>
      </c>
    </row>
    <row r="111" spans="2:24" ht="31.5">
      <c r="B111" s="61" t="s">
        <v>20</v>
      </c>
      <c r="C111" s="62" t="s">
        <v>57</v>
      </c>
      <c r="D111" s="116"/>
      <c r="E111" s="116"/>
      <c r="F111" s="116"/>
      <c r="G111" s="116"/>
      <c r="H111" s="116"/>
      <c r="I111" s="116"/>
      <c r="J111" s="117" t="s">
        <v>46</v>
      </c>
      <c r="K111" s="117" t="s">
        <v>46</v>
      </c>
      <c r="L111" s="117" t="s">
        <v>46</v>
      </c>
      <c r="M111" s="85">
        <f t="shared" ref="M111" si="67">P111+S111</f>
        <v>0</v>
      </c>
      <c r="N111" s="85">
        <f t="shared" ref="N111:N114" si="68">Q111+T111</f>
        <v>0</v>
      </c>
      <c r="O111" s="85">
        <f t="shared" ref="O111:O114" si="69">R111+U111</f>
        <v>0</v>
      </c>
      <c r="P111" s="118"/>
      <c r="Q111" s="118"/>
      <c r="R111" s="118"/>
      <c r="S111" s="118"/>
      <c r="T111" s="118"/>
      <c r="U111" s="118"/>
      <c r="V111" s="116"/>
      <c r="W111" s="116"/>
      <c r="X111" s="132"/>
    </row>
    <row r="112" spans="2:24" ht="18.75">
      <c r="B112" s="61" t="s">
        <v>21</v>
      </c>
      <c r="C112" s="62" t="s">
        <v>58</v>
      </c>
      <c r="D112" s="133">
        <v>117</v>
      </c>
      <c r="E112" s="133">
        <v>117</v>
      </c>
      <c r="F112" s="133">
        <v>115</v>
      </c>
      <c r="G112" s="133">
        <v>109</v>
      </c>
      <c r="H112" s="133">
        <v>115</v>
      </c>
      <c r="I112" s="133">
        <v>109</v>
      </c>
      <c r="J112" s="130" t="s">
        <v>46</v>
      </c>
      <c r="K112" s="130" t="s">
        <v>46</v>
      </c>
      <c r="L112" s="130" t="s">
        <v>46</v>
      </c>
      <c r="M112" s="85">
        <f>P112+S112</f>
        <v>51645.100000000006</v>
      </c>
      <c r="N112" s="85">
        <f t="shared" si="68"/>
        <v>51645.100000000006</v>
      </c>
      <c r="O112" s="85">
        <f t="shared" si="69"/>
        <v>10480.890000000001</v>
      </c>
      <c r="P112" s="134">
        <v>5818.12</v>
      </c>
      <c r="Q112" s="134">
        <v>5818.12</v>
      </c>
      <c r="R112" s="134">
        <v>1163.02</v>
      </c>
      <c r="S112" s="134">
        <v>45826.98</v>
      </c>
      <c r="T112" s="134">
        <v>45826.98</v>
      </c>
      <c r="U112" s="134">
        <v>9317.8700000000008</v>
      </c>
      <c r="V112" s="116"/>
      <c r="W112" s="135"/>
      <c r="X112" s="136"/>
    </row>
    <row r="113" spans="2:24" ht="63">
      <c r="B113" s="61" t="s">
        <v>22</v>
      </c>
      <c r="C113" s="62" t="s">
        <v>59</v>
      </c>
      <c r="D113" s="133">
        <v>14</v>
      </c>
      <c r="E113" s="133">
        <v>14</v>
      </c>
      <c r="F113" s="133">
        <v>14</v>
      </c>
      <c r="G113" s="133">
        <v>12</v>
      </c>
      <c r="H113" s="133">
        <v>14</v>
      </c>
      <c r="I113" s="133">
        <v>12</v>
      </c>
      <c r="J113" s="130" t="s">
        <v>46</v>
      </c>
      <c r="K113" s="130" t="s">
        <v>46</v>
      </c>
      <c r="L113" s="130" t="s">
        <v>46</v>
      </c>
      <c r="M113" s="85">
        <f t="shared" ref="M113:M114" si="70">P113+S113</f>
        <v>3122.57</v>
      </c>
      <c r="N113" s="85">
        <f t="shared" si="68"/>
        <v>3122.57</v>
      </c>
      <c r="O113" s="85">
        <f t="shared" si="69"/>
        <v>659.85</v>
      </c>
      <c r="P113" s="134">
        <v>0</v>
      </c>
      <c r="Q113" s="134">
        <v>0</v>
      </c>
      <c r="R113" s="134">
        <v>0</v>
      </c>
      <c r="S113" s="134">
        <v>3122.57</v>
      </c>
      <c r="T113" s="134">
        <v>3122.57</v>
      </c>
      <c r="U113" s="134">
        <v>659.85</v>
      </c>
      <c r="V113" s="116"/>
      <c r="W113" s="135"/>
      <c r="X113" s="136"/>
    </row>
    <row r="114" spans="2:24" ht="48" thickBot="1">
      <c r="B114" s="65" t="s">
        <v>23</v>
      </c>
      <c r="C114" s="62" t="s">
        <v>85</v>
      </c>
      <c r="D114" s="137">
        <v>9</v>
      </c>
      <c r="E114" s="137">
        <v>9</v>
      </c>
      <c r="F114" s="137">
        <v>9</v>
      </c>
      <c r="G114" s="137">
        <v>9</v>
      </c>
      <c r="H114" s="137">
        <v>9</v>
      </c>
      <c r="I114" s="137">
        <v>9</v>
      </c>
      <c r="J114" s="131" t="s">
        <v>46</v>
      </c>
      <c r="K114" s="131" t="s">
        <v>46</v>
      </c>
      <c r="L114" s="131" t="s">
        <v>46</v>
      </c>
      <c r="M114" s="85">
        <f t="shared" si="70"/>
        <v>1417.79</v>
      </c>
      <c r="N114" s="85">
        <f t="shared" si="68"/>
        <v>1417.79</v>
      </c>
      <c r="O114" s="85">
        <f t="shared" si="69"/>
        <v>432.6</v>
      </c>
      <c r="P114" s="138">
        <v>0</v>
      </c>
      <c r="Q114" s="138">
        <v>0</v>
      </c>
      <c r="R114" s="138">
        <v>0</v>
      </c>
      <c r="S114" s="138">
        <v>1417.79</v>
      </c>
      <c r="T114" s="138">
        <v>1417.79</v>
      </c>
      <c r="U114" s="138">
        <v>432.6</v>
      </c>
      <c r="V114" s="125"/>
      <c r="W114" s="139"/>
      <c r="X114" s="140"/>
    </row>
    <row r="115" spans="2:24" ht="21" thickBot="1">
      <c r="B115" s="431">
        <v>611</v>
      </c>
    </row>
    <row r="116" spans="2:24">
      <c r="B116" s="575"/>
      <c r="C116" s="578" t="s">
        <v>0</v>
      </c>
      <c r="D116" s="581" t="s">
        <v>38</v>
      </c>
      <c r="E116" s="582"/>
      <c r="F116" s="581" t="s">
        <v>39</v>
      </c>
      <c r="G116" s="582"/>
      <c r="H116" s="581" t="s">
        <v>37</v>
      </c>
      <c r="I116" s="582"/>
      <c r="J116" s="581" t="s">
        <v>74</v>
      </c>
      <c r="K116" s="582"/>
      <c r="L116" s="585"/>
      <c r="M116" s="581" t="s">
        <v>36</v>
      </c>
      <c r="N116" s="582"/>
      <c r="O116" s="585"/>
      <c r="P116" s="578" t="s">
        <v>32</v>
      </c>
      <c r="Q116" s="578"/>
      <c r="R116" s="578"/>
      <c r="S116" s="578"/>
      <c r="T116" s="578"/>
      <c r="U116" s="578"/>
      <c r="V116" s="578"/>
      <c r="W116" s="589"/>
      <c r="X116" s="590"/>
    </row>
    <row r="117" spans="2:24">
      <c r="B117" s="576"/>
      <c r="C117" s="579"/>
      <c r="D117" s="583"/>
      <c r="E117" s="584"/>
      <c r="F117" s="583"/>
      <c r="G117" s="584"/>
      <c r="H117" s="583"/>
      <c r="I117" s="584"/>
      <c r="J117" s="586"/>
      <c r="K117" s="587"/>
      <c r="L117" s="588"/>
      <c r="M117" s="586"/>
      <c r="N117" s="587"/>
      <c r="O117" s="588"/>
      <c r="P117" s="579" t="s">
        <v>53</v>
      </c>
      <c r="Q117" s="579"/>
      <c r="R117" s="579"/>
      <c r="S117" s="579" t="s">
        <v>54</v>
      </c>
      <c r="T117" s="579"/>
      <c r="U117" s="579"/>
      <c r="V117" s="579" t="s">
        <v>55</v>
      </c>
      <c r="W117" s="579"/>
      <c r="X117" s="591"/>
    </row>
    <row r="118" spans="2:24" ht="79.5" thickBot="1">
      <c r="B118" s="577"/>
      <c r="C118" s="580"/>
      <c r="D118" s="141" t="s">
        <v>47</v>
      </c>
      <c r="E118" s="141" t="s">
        <v>14</v>
      </c>
      <c r="F118" s="141" t="s">
        <v>49</v>
      </c>
      <c r="G118" s="141" t="s">
        <v>14</v>
      </c>
      <c r="H118" s="141" t="s">
        <v>49</v>
      </c>
      <c r="I118" s="141" t="s">
        <v>14</v>
      </c>
      <c r="J118" s="141" t="s">
        <v>48</v>
      </c>
      <c r="K118" s="141" t="s">
        <v>19</v>
      </c>
      <c r="L118" s="141" t="s">
        <v>31</v>
      </c>
      <c r="M118" s="141" t="s">
        <v>48</v>
      </c>
      <c r="N118" s="141" t="s">
        <v>19</v>
      </c>
      <c r="O118" s="141" t="s">
        <v>31</v>
      </c>
      <c r="P118" s="141" t="s">
        <v>48</v>
      </c>
      <c r="Q118" s="141" t="s">
        <v>19</v>
      </c>
      <c r="R118" s="141" t="s">
        <v>31</v>
      </c>
      <c r="S118" s="141" t="s">
        <v>48</v>
      </c>
      <c r="T118" s="141" t="s">
        <v>19</v>
      </c>
      <c r="U118" s="141" t="s">
        <v>31</v>
      </c>
      <c r="V118" s="141" t="s">
        <v>48</v>
      </c>
      <c r="W118" s="141" t="s">
        <v>19</v>
      </c>
      <c r="X118" s="53" t="s">
        <v>31</v>
      </c>
    </row>
    <row r="119" spans="2:24" ht="16.5" thickBot="1">
      <c r="B119" s="54">
        <v>1</v>
      </c>
      <c r="C119" s="55">
        <v>2</v>
      </c>
      <c r="D119" s="55">
        <v>3</v>
      </c>
      <c r="E119" s="56">
        <v>4</v>
      </c>
      <c r="F119" s="55">
        <v>5</v>
      </c>
      <c r="G119" s="55">
        <v>6</v>
      </c>
      <c r="H119" s="56">
        <v>7</v>
      </c>
      <c r="I119" s="55">
        <v>8</v>
      </c>
      <c r="J119" s="55">
        <v>9</v>
      </c>
      <c r="K119" s="56">
        <v>10</v>
      </c>
      <c r="L119" s="55">
        <v>11</v>
      </c>
      <c r="M119" s="55">
        <v>12</v>
      </c>
      <c r="N119" s="56">
        <v>13</v>
      </c>
      <c r="O119" s="55">
        <v>14</v>
      </c>
      <c r="P119" s="55">
        <v>15</v>
      </c>
      <c r="Q119" s="56">
        <v>16</v>
      </c>
      <c r="R119" s="55">
        <v>17</v>
      </c>
      <c r="S119" s="55">
        <v>18</v>
      </c>
      <c r="T119" s="56">
        <v>19</v>
      </c>
      <c r="U119" s="55">
        <v>20</v>
      </c>
      <c r="V119" s="55">
        <v>21</v>
      </c>
      <c r="W119" s="56">
        <v>22</v>
      </c>
      <c r="X119" s="57">
        <v>23</v>
      </c>
    </row>
    <row r="120" spans="2:24" ht="31.5">
      <c r="B120" s="58" t="s">
        <v>1</v>
      </c>
      <c r="C120" s="59" t="s">
        <v>56</v>
      </c>
      <c r="D120" s="161">
        <f t="shared" ref="D120:I120" si="71">D122+D123+D124</f>
        <v>13</v>
      </c>
      <c r="E120" s="161">
        <f t="shared" ref="E120" si="72">E122+E123+E124</f>
        <v>13</v>
      </c>
      <c r="F120" s="161">
        <f t="shared" si="71"/>
        <v>13</v>
      </c>
      <c r="G120" s="161">
        <f t="shared" si="71"/>
        <v>13</v>
      </c>
      <c r="H120" s="161">
        <f t="shared" si="71"/>
        <v>13</v>
      </c>
      <c r="I120" s="161">
        <f t="shared" si="71"/>
        <v>13</v>
      </c>
      <c r="J120" s="162">
        <v>9657.91</v>
      </c>
      <c r="K120" s="162">
        <v>9657.91</v>
      </c>
      <c r="L120" s="162">
        <v>2435.34</v>
      </c>
      <c r="M120" s="162">
        <f t="shared" ref="M120:R120" si="73">M122+M123+M124</f>
        <v>6823.88</v>
      </c>
      <c r="N120" s="162">
        <f t="shared" si="73"/>
        <v>6821.92</v>
      </c>
      <c r="O120" s="162">
        <f t="shared" si="73"/>
        <v>1721.54</v>
      </c>
      <c r="P120" s="162">
        <f t="shared" si="73"/>
        <v>6823.88</v>
      </c>
      <c r="Q120" s="162">
        <f t="shared" si="73"/>
        <v>6821.92</v>
      </c>
      <c r="R120" s="162">
        <f t="shared" si="73"/>
        <v>1721.54</v>
      </c>
      <c r="S120" s="162">
        <f t="shared" ref="S120:X120" si="74">S121+S122+S123+S124</f>
        <v>0</v>
      </c>
      <c r="T120" s="162">
        <f t="shared" si="74"/>
        <v>0</v>
      </c>
      <c r="U120" s="162">
        <f t="shared" si="74"/>
        <v>0</v>
      </c>
      <c r="V120" s="162">
        <f t="shared" si="74"/>
        <v>0</v>
      </c>
      <c r="W120" s="162">
        <f t="shared" si="74"/>
        <v>0</v>
      </c>
      <c r="X120" s="163">
        <f t="shared" si="74"/>
        <v>0</v>
      </c>
    </row>
    <row r="121" spans="2:24" ht="31.5">
      <c r="B121" s="61" t="s">
        <v>20</v>
      </c>
      <c r="C121" s="62" t="s">
        <v>57</v>
      </c>
      <c r="D121" s="164"/>
      <c r="E121" s="164"/>
      <c r="F121" s="164"/>
      <c r="G121" s="165"/>
      <c r="H121" s="165"/>
      <c r="I121" s="165"/>
      <c r="J121" s="166" t="s">
        <v>46</v>
      </c>
      <c r="K121" s="166" t="s">
        <v>46</v>
      </c>
      <c r="L121" s="166" t="s">
        <v>46</v>
      </c>
      <c r="M121" s="167">
        <f>P121+S121+V121</f>
        <v>0</v>
      </c>
      <c r="N121" s="167">
        <f>Q121+T121+W121</f>
        <v>0</v>
      </c>
      <c r="O121" s="167">
        <f>R121+U121+X121</f>
        <v>0</v>
      </c>
      <c r="P121" s="167"/>
      <c r="Q121" s="167"/>
      <c r="R121" s="168"/>
      <c r="S121" s="167"/>
      <c r="T121" s="167"/>
      <c r="U121" s="168"/>
      <c r="V121" s="167"/>
      <c r="W121" s="167"/>
      <c r="X121" s="169"/>
    </row>
    <row r="122" spans="2:24" ht="23.25">
      <c r="B122" s="61" t="s">
        <v>21</v>
      </c>
      <c r="C122" s="62" t="s">
        <v>58</v>
      </c>
      <c r="D122" s="164">
        <v>10</v>
      </c>
      <c r="E122" s="164">
        <v>10</v>
      </c>
      <c r="F122" s="164">
        <v>10</v>
      </c>
      <c r="G122" s="164">
        <v>10</v>
      </c>
      <c r="H122" s="164">
        <v>10</v>
      </c>
      <c r="I122" s="164">
        <v>10</v>
      </c>
      <c r="J122" s="166" t="s">
        <v>46</v>
      </c>
      <c r="K122" s="166" t="s">
        <v>46</v>
      </c>
      <c r="L122" s="166" t="s">
        <v>46</v>
      </c>
      <c r="M122" s="167">
        <f>P122+S122</f>
        <v>6038.6</v>
      </c>
      <c r="N122" s="167">
        <f>Q122+T122</f>
        <v>6036.64</v>
      </c>
      <c r="O122" s="167">
        <f>R122+U122</f>
        <v>1538.92</v>
      </c>
      <c r="P122" s="167">
        <v>6038.6</v>
      </c>
      <c r="Q122" s="167">
        <v>6036.64</v>
      </c>
      <c r="R122" s="167">
        <v>1538.92</v>
      </c>
      <c r="S122" s="167">
        <v>0</v>
      </c>
      <c r="T122" s="167">
        <v>0</v>
      </c>
      <c r="U122" s="167">
        <v>0</v>
      </c>
      <c r="V122" s="167"/>
      <c r="W122" s="170"/>
      <c r="X122" s="171"/>
    </row>
    <row r="123" spans="2:24" ht="69" customHeight="1">
      <c r="B123" s="61" t="s">
        <v>22</v>
      </c>
      <c r="C123" s="62" t="s">
        <v>59</v>
      </c>
      <c r="D123" s="164">
        <v>1</v>
      </c>
      <c r="E123" s="164">
        <v>1</v>
      </c>
      <c r="F123" s="164">
        <v>1</v>
      </c>
      <c r="G123" s="164">
        <v>1</v>
      </c>
      <c r="H123" s="164">
        <v>1</v>
      </c>
      <c r="I123" s="164">
        <v>1</v>
      </c>
      <c r="J123" s="166" t="s">
        <v>46</v>
      </c>
      <c r="K123" s="166" t="s">
        <v>46</v>
      </c>
      <c r="L123" s="166" t="s">
        <v>46</v>
      </c>
      <c r="M123" s="167">
        <f t="shared" ref="M123:M124" si="75">P123+S123</f>
        <v>466.38</v>
      </c>
      <c r="N123" s="167">
        <f>Q123+T123</f>
        <v>466.38</v>
      </c>
      <c r="O123" s="167">
        <f>R123+U123</f>
        <v>103.58</v>
      </c>
      <c r="P123" s="167">
        <v>466.38</v>
      </c>
      <c r="Q123" s="167">
        <v>466.38</v>
      </c>
      <c r="R123" s="167">
        <v>103.58</v>
      </c>
      <c r="S123" s="167">
        <v>0</v>
      </c>
      <c r="T123" s="167">
        <v>0</v>
      </c>
      <c r="U123" s="167">
        <v>0</v>
      </c>
      <c r="V123" s="167"/>
      <c r="W123" s="170"/>
      <c r="X123" s="171"/>
    </row>
    <row r="124" spans="2:24" ht="48" thickBot="1">
      <c r="B124" s="429" t="s">
        <v>23</v>
      </c>
      <c r="C124" s="62" t="s">
        <v>85</v>
      </c>
      <c r="D124" s="172">
        <v>2</v>
      </c>
      <c r="E124" s="172">
        <v>2</v>
      </c>
      <c r="F124" s="172">
        <v>2</v>
      </c>
      <c r="G124" s="172">
        <v>2</v>
      </c>
      <c r="H124" s="172">
        <v>2</v>
      </c>
      <c r="I124" s="172">
        <v>2</v>
      </c>
      <c r="J124" s="173" t="s">
        <v>46</v>
      </c>
      <c r="K124" s="173" t="s">
        <v>46</v>
      </c>
      <c r="L124" s="173" t="s">
        <v>46</v>
      </c>
      <c r="M124" s="167">
        <f t="shared" si="75"/>
        <v>318.89999999999998</v>
      </c>
      <c r="N124" s="167">
        <f t="shared" ref="N124:O124" si="76">Q124+T124</f>
        <v>318.89999999999998</v>
      </c>
      <c r="O124" s="167">
        <f t="shared" si="76"/>
        <v>79.040000000000006</v>
      </c>
      <c r="P124" s="174">
        <v>318.89999999999998</v>
      </c>
      <c r="Q124" s="174">
        <v>318.89999999999998</v>
      </c>
      <c r="R124" s="174">
        <v>79.040000000000006</v>
      </c>
      <c r="S124" s="174">
        <v>0</v>
      </c>
      <c r="T124" s="174">
        <v>0</v>
      </c>
      <c r="U124" s="174">
        <v>0</v>
      </c>
      <c r="V124" s="174"/>
      <c r="W124" s="175"/>
      <c r="X124" s="176"/>
    </row>
    <row r="125" spans="2:24" ht="21" thickBot="1">
      <c r="B125" s="454">
        <v>617</v>
      </c>
    </row>
    <row r="126" spans="2:24">
      <c r="B126" s="575"/>
      <c r="C126" s="578" t="s">
        <v>0</v>
      </c>
      <c r="D126" s="581" t="s">
        <v>38</v>
      </c>
      <c r="E126" s="582"/>
      <c r="F126" s="581" t="s">
        <v>39</v>
      </c>
      <c r="G126" s="582"/>
      <c r="H126" s="581" t="s">
        <v>37</v>
      </c>
      <c r="I126" s="582"/>
      <c r="J126" s="581" t="s">
        <v>74</v>
      </c>
      <c r="K126" s="582"/>
      <c r="L126" s="585"/>
      <c r="M126" s="581" t="s">
        <v>36</v>
      </c>
      <c r="N126" s="582"/>
      <c r="O126" s="585"/>
      <c r="P126" s="578" t="s">
        <v>32</v>
      </c>
      <c r="Q126" s="578"/>
      <c r="R126" s="578"/>
      <c r="S126" s="578"/>
      <c r="T126" s="578"/>
      <c r="U126" s="578"/>
      <c r="V126" s="578"/>
      <c r="W126" s="589"/>
      <c r="X126" s="590"/>
    </row>
    <row r="127" spans="2:24">
      <c r="B127" s="576"/>
      <c r="C127" s="579"/>
      <c r="D127" s="583"/>
      <c r="E127" s="584"/>
      <c r="F127" s="583"/>
      <c r="G127" s="584"/>
      <c r="H127" s="583"/>
      <c r="I127" s="584"/>
      <c r="J127" s="586"/>
      <c r="K127" s="587"/>
      <c r="L127" s="588"/>
      <c r="M127" s="586"/>
      <c r="N127" s="587"/>
      <c r="O127" s="588"/>
      <c r="P127" s="579" t="s">
        <v>53</v>
      </c>
      <c r="Q127" s="579"/>
      <c r="R127" s="579"/>
      <c r="S127" s="579" t="s">
        <v>54</v>
      </c>
      <c r="T127" s="579"/>
      <c r="U127" s="579"/>
      <c r="V127" s="579" t="s">
        <v>55</v>
      </c>
      <c r="W127" s="579"/>
      <c r="X127" s="591"/>
    </row>
    <row r="128" spans="2:24" ht="79.5" thickBot="1">
      <c r="B128" s="577"/>
      <c r="C128" s="580"/>
      <c r="D128" s="210" t="s">
        <v>47</v>
      </c>
      <c r="E128" s="210" t="s">
        <v>14</v>
      </c>
      <c r="F128" s="210" t="s">
        <v>49</v>
      </c>
      <c r="G128" s="210" t="s">
        <v>14</v>
      </c>
      <c r="H128" s="210" t="s">
        <v>49</v>
      </c>
      <c r="I128" s="210" t="s">
        <v>14</v>
      </c>
      <c r="J128" s="210" t="s">
        <v>48</v>
      </c>
      <c r="K128" s="210" t="s">
        <v>19</v>
      </c>
      <c r="L128" s="210" t="s">
        <v>31</v>
      </c>
      <c r="M128" s="210" t="s">
        <v>48</v>
      </c>
      <c r="N128" s="210" t="s">
        <v>19</v>
      </c>
      <c r="O128" s="210" t="s">
        <v>31</v>
      </c>
      <c r="P128" s="210" t="s">
        <v>48</v>
      </c>
      <c r="Q128" s="210" t="s">
        <v>19</v>
      </c>
      <c r="R128" s="210" t="s">
        <v>31</v>
      </c>
      <c r="S128" s="210" t="s">
        <v>48</v>
      </c>
      <c r="T128" s="210" t="s">
        <v>19</v>
      </c>
      <c r="U128" s="210" t="s">
        <v>31</v>
      </c>
      <c r="V128" s="210" t="s">
        <v>48</v>
      </c>
      <c r="W128" s="210" t="s">
        <v>19</v>
      </c>
      <c r="X128" s="53" t="s">
        <v>31</v>
      </c>
    </row>
    <row r="129" spans="2:24" ht="16.5" thickBot="1">
      <c r="B129" s="54">
        <v>1</v>
      </c>
      <c r="C129" s="55">
        <v>2</v>
      </c>
      <c r="D129" s="55">
        <v>3</v>
      </c>
      <c r="E129" s="56">
        <v>4</v>
      </c>
      <c r="F129" s="55">
        <v>5</v>
      </c>
      <c r="G129" s="55">
        <v>6</v>
      </c>
      <c r="H129" s="56">
        <v>7</v>
      </c>
      <c r="I129" s="55">
        <v>8</v>
      </c>
      <c r="J129" s="55">
        <v>9</v>
      </c>
      <c r="K129" s="56">
        <v>10</v>
      </c>
      <c r="L129" s="55">
        <v>11</v>
      </c>
      <c r="M129" s="55">
        <v>12</v>
      </c>
      <c r="N129" s="56">
        <v>13</v>
      </c>
      <c r="O129" s="55">
        <v>14</v>
      </c>
      <c r="P129" s="55">
        <v>15</v>
      </c>
      <c r="Q129" s="56">
        <v>16</v>
      </c>
      <c r="R129" s="55">
        <v>17</v>
      </c>
      <c r="S129" s="55">
        <v>18</v>
      </c>
      <c r="T129" s="56">
        <v>19</v>
      </c>
      <c r="U129" s="55">
        <v>20</v>
      </c>
      <c r="V129" s="55">
        <v>21</v>
      </c>
      <c r="W129" s="56">
        <v>22</v>
      </c>
      <c r="X129" s="57">
        <v>23</v>
      </c>
    </row>
    <row r="130" spans="2:24" ht="31.5">
      <c r="B130" s="58" t="s">
        <v>1</v>
      </c>
      <c r="C130" s="59" t="s">
        <v>56</v>
      </c>
      <c r="D130" s="177">
        <f t="shared" ref="D130:I130" si="77">D131+D132+D133+D134</f>
        <v>58</v>
      </c>
      <c r="E130" s="177">
        <f t="shared" ref="E130" si="78">E131+E132+E133+E134</f>
        <v>58</v>
      </c>
      <c r="F130" s="177">
        <f t="shared" si="77"/>
        <v>58</v>
      </c>
      <c r="G130" s="177">
        <f t="shared" si="77"/>
        <v>56</v>
      </c>
      <c r="H130" s="177">
        <f t="shared" si="77"/>
        <v>58</v>
      </c>
      <c r="I130" s="177">
        <f t="shared" si="77"/>
        <v>56</v>
      </c>
      <c r="J130" s="178">
        <v>40714.92</v>
      </c>
      <c r="K130" s="178">
        <v>40714.910000000003</v>
      </c>
      <c r="L130" s="178">
        <v>8976.91</v>
      </c>
      <c r="M130" s="179">
        <f>P130+S130</f>
        <v>27930.87</v>
      </c>
      <c r="N130" s="179">
        <f>Q130+T130</f>
        <v>27930.269999999997</v>
      </c>
      <c r="O130" s="179">
        <f>R130+U130</f>
        <v>6200.0499999999993</v>
      </c>
      <c r="P130" s="179">
        <f t="shared" ref="P130:X130" si="79">P131+P132+P133+P134</f>
        <v>26928.559999999998</v>
      </c>
      <c r="Q130" s="179">
        <f t="shared" si="79"/>
        <v>26928.559999999998</v>
      </c>
      <c r="R130" s="179">
        <f t="shared" si="79"/>
        <v>5984.8899999999994</v>
      </c>
      <c r="S130" s="179">
        <f t="shared" si="79"/>
        <v>1002.31</v>
      </c>
      <c r="T130" s="179">
        <f t="shared" si="79"/>
        <v>1001.71</v>
      </c>
      <c r="U130" s="179">
        <f t="shared" si="79"/>
        <v>215.16</v>
      </c>
      <c r="V130" s="179">
        <f t="shared" si="79"/>
        <v>0</v>
      </c>
      <c r="W130" s="179">
        <f t="shared" si="79"/>
        <v>0</v>
      </c>
      <c r="X130" s="299">
        <f t="shared" si="79"/>
        <v>0</v>
      </c>
    </row>
    <row r="131" spans="2:24" ht="31.5">
      <c r="B131" s="61" t="s">
        <v>20</v>
      </c>
      <c r="C131" s="62" t="s">
        <v>57</v>
      </c>
      <c r="D131" s="300"/>
      <c r="E131" s="300"/>
      <c r="F131" s="300"/>
      <c r="G131" s="300"/>
      <c r="H131" s="300"/>
      <c r="I131" s="300"/>
      <c r="J131" s="301" t="s">
        <v>46</v>
      </c>
      <c r="K131" s="301" t="s">
        <v>46</v>
      </c>
      <c r="L131" s="301" t="s">
        <v>46</v>
      </c>
      <c r="M131" s="179">
        <f t="shared" ref="M131:M134" si="80">P131+S131</f>
        <v>0</v>
      </c>
      <c r="N131" s="179">
        <f t="shared" ref="N131:N134" si="81">Q131+T131</f>
        <v>0</v>
      </c>
      <c r="O131" s="179">
        <f t="shared" ref="O131:O134" si="82">R131+U131</f>
        <v>0</v>
      </c>
      <c r="P131" s="302"/>
      <c r="Q131" s="302"/>
      <c r="R131" s="302"/>
      <c r="S131" s="302"/>
      <c r="T131" s="302"/>
      <c r="U131" s="302"/>
      <c r="V131" s="300"/>
      <c r="W131" s="300"/>
      <c r="X131" s="303"/>
    </row>
    <row r="132" spans="2:24" ht="20.25">
      <c r="B132" s="61" t="s">
        <v>21</v>
      </c>
      <c r="C132" s="62" t="s">
        <v>58</v>
      </c>
      <c r="D132" s="300">
        <v>36</v>
      </c>
      <c r="E132" s="300">
        <v>36</v>
      </c>
      <c r="F132" s="300">
        <v>36</v>
      </c>
      <c r="G132" s="300">
        <v>34</v>
      </c>
      <c r="H132" s="300">
        <v>36</v>
      </c>
      <c r="I132" s="300">
        <v>34</v>
      </c>
      <c r="J132" s="301" t="s">
        <v>46</v>
      </c>
      <c r="K132" s="301" t="s">
        <v>46</v>
      </c>
      <c r="L132" s="301" t="s">
        <v>46</v>
      </c>
      <c r="M132" s="179">
        <f t="shared" si="80"/>
        <v>19746.82</v>
      </c>
      <c r="N132" s="179">
        <f t="shared" si="81"/>
        <v>19746.219999999998</v>
      </c>
      <c r="O132" s="179">
        <f t="shared" si="82"/>
        <v>4495.67</v>
      </c>
      <c r="P132" s="304">
        <v>18744.509999999998</v>
      </c>
      <c r="Q132" s="304">
        <v>18744.509999999998</v>
      </c>
      <c r="R132" s="304">
        <v>4280.51</v>
      </c>
      <c r="S132" s="302">
        <v>1002.31</v>
      </c>
      <c r="T132" s="302">
        <v>1001.71</v>
      </c>
      <c r="U132" s="302">
        <v>215.16</v>
      </c>
      <c r="V132" s="300"/>
      <c r="W132" s="305"/>
      <c r="X132" s="306"/>
    </row>
    <row r="133" spans="2:24" ht="63">
      <c r="B133" s="61" t="s">
        <v>22</v>
      </c>
      <c r="C133" s="62" t="s">
        <v>59</v>
      </c>
      <c r="D133" s="300">
        <v>16</v>
      </c>
      <c r="E133" s="300">
        <v>16</v>
      </c>
      <c r="F133" s="300">
        <v>16</v>
      </c>
      <c r="G133" s="300">
        <v>16</v>
      </c>
      <c r="H133" s="300">
        <v>16</v>
      </c>
      <c r="I133" s="300">
        <v>16</v>
      </c>
      <c r="J133" s="301" t="s">
        <v>46</v>
      </c>
      <c r="K133" s="301" t="s">
        <v>46</v>
      </c>
      <c r="L133" s="301" t="s">
        <v>46</v>
      </c>
      <c r="M133" s="179">
        <f t="shared" si="80"/>
        <v>7154.38</v>
      </c>
      <c r="N133" s="179">
        <f t="shared" si="81"/>
        <v>7154.38</v>
      </c>
      <c r="O133" s="179">
        <f t="shared" si="82"/>
        <v>1447.81</v>
      </c>
      <c r="P133" s="304">
        <v>7154.38</v>
      </c>
      <c r="Q133" s="304">
        <v>7154.38</v>
      </c>
      <c r="R133" s="304">
        <v>1447.81</v>
      </c>
      <c r="S133" s="300"/>
      <c r="T133" s="300">
        <v>0</v>
      </c>
      <c r="U133" s="300">
        <v>0</v>
      </c>
      <c r="V133" s="300"/>
      <c r="W133" s="305"/>
      <c r="X133" s="306"/>
    </row>
    <row r="134" spans="2:24" ht="48" thickBot="1">
      <c r="B134" s="65" t="s">
        <v>23</v>
      </c>
      <c r="C134" s="62" t="s">
        <v>85</v>
      </c>
      <c r="D134" s="307">
        <v>6</v>
      </c>
      <c r="E134" s="307">
        <v>6</v>
      </c>
      <c r="F134" s="307">
        <v>6</v>
      </c>
      <c r="G134" s="307">
        <v>6</v>
      </c>
      <c r="H134" s="307">
        <v>6</v>
      </c>
      <c r="I134" s="307">
        <v>6</v>
      </c>
      <c r="J134" s="308" t="s">
        <v>46</v>
      </c>
      <c r="K134" s="308" t="s">
        <v>46</v>
      </c>
      <c r="L134" s="308" t="s">
        <v>46</v>
      </c>
      <c r="M134" s="179">
        <f t="shared" si="80"/>
        <v>1029.67</v>
      </c>
      <c r="N134" s="179">
        <f t="shared" si="81"/>
        <v>1029.67</v>
      </c>
      <c r="O134" s="179">
        <f t="shared" si="82"/>
        <v>256.57</v>
      </c>
      <c r="P134" s="309">
        <v>1029.67</v>
      </c>
      <c r="Q134" s="309">
        <v>1029.67</v>
      </c>
      <c r="R134" s="309">
        <v>256.57</v>
      </c>
      <c r="S134" s="307"/>
      <c r="T134" s="307"/>
      <c r="U134" s="307"/>
      <c r="V134" s="307"/>
      <c r="W134" s="310"/>
      <c r="X134" s="311"/>
    </row>
    <row r="135" spans="2:24" ht="24.75" customHeight="1" thickBot="1">
      <c r="B135" s="431">
        <v>618</v>
      </c>
    </row>
    <row r="136" spans="2:24">
      <c r="B136" s="575"/>
      <c r="C136" s="578" t="s">
        <v>0</v>
      </c>
      <c r="D136" s="581" t="s">
        <v>38</v>
      </c>
      <c r="E136" s="582"/>
      <c r="F136" s="581" t="s">
        <v>39</v>
      </c>
      <c r="G136" s="582"/>
      <c r="H136" s="581" t="s">
        <v>37</v>
      </c>
      <c r="I136" s="582"/>
      <c r="J136" s="581" t="s">
        <v>74</v>
      </c>
      <c r="K136" s="582"/>
      <c r="L136" s="585"/>
      <c r="M136" s="581" t="s">
        <v>36</v>
      </c>
      <c r="N136" s="582"/>
      <c r="O136" s="585"/>
      <c r="P136" s="578" t="s">
        <v>32</v>
      </c>
      <c r="Q136" s="578"/>
      <c r="R136" s="578"/>
      <c r="S136" s="578"/>
      <c r="T136" s="578"/>
      <c r="U136" s="578"/>
      <c r="V136" s="578"/>
      <c r="W136" s="589"/>
      <c r="X136" s="590"/>
    </row>
    <row r="137" spans="2:24">
      <c r="B137" s="576"/>
      <c r="C137" s="579"/>
      <c r="D137" s="583"/>
      <c r="E137" s="584"/>
      <c r="F137" s="583"/>
      <c r="G137" s="584"/>
      <c r="H137" s="583"/>
      <c r="I137" s="584"/>
      <c r="J137" s="586"/>
      <c r="K137" s="587"/>
      <c r="L137" s="588"/>
      <c r="M137" s="586"/>
      <c r="N137" s="587"/>
      <c r="O137" s="588"/>
      <c r="P137" s="579" t="s">
        <v>53</v>
      </c>
      <c r="Q137" s="579"/>
      <c r="R137" s="579"/>
      <c r="S137" s="579" t="s">
        <v>54</v>
      </c>
      <c r="T137" s="579"/>
      <c r="U137" s="579"/>
      <c r="V137" s="579" t="s">
        <v>55</v>
      </c>
      <c r="W137" s="579"/>
      <c r="X137" s="591"/>
    </row>
    <row r="138" spans="2:24" ht="79.5" thickBot="1">
      <c r="B138" s="577"/>
      <c r="C138" s="580"/>
      <c r="D138" s="72" t="s">
        <v>108</v>
      </c>
      <c r="E138" s="72" t="s">
        <v>14</v>
      </c>
      <c r="F138" s="72" t="s">
        <v>109</v>
      </c>
      <c r="G138" s="72" t="s">
        <v>14</v>
      </c>
      <c r="H138" s="72" t="s">
        <v>49</v>
      </c>
      <c r="I138" s="72" t="s">
        <v>14</v>
      </c>
      <c r="J138" s="72" t="s">
        <v>48</v>
      </c>
      <c r="K138" s="72" t="s">
        <v>19</v>
      </c>
      <c r="L138" s="72" t="s">
        <v>31</v>
      </c>
      <c r="M138" s="72" t="s">
        <v>48</v>
      </c>
      <c r="N138" s="72" t="s">
        <v>19</v>
      </c>
      <c r="O138" s="72" t="s">
        <v>31</v>
      </c>
      <c r="P138" s="72" t="s">
        <v>48</v>
      </c>
      <c r="Q138" s="72" t="s">
        <v>19</v>
      </c>
      <c r="R138" s="72" t="s">
        <v>31</v>
      </c>
      <c r="S138" s="72" t="s">
        <v>48</v>
      </c>
      <c r="T138" s="72" t="s">
        <v>19</v>
      </c>
      <c r="U138" s="72" t="s">
        <v>31</v>
      </c>
      <c r="V138" s="72" t="s">
        <v>48</v>
      </c>
      <c r="W138" s="72" t="s">
        <v>19</v>
      </c>
      <c r="X138" s="53" t="s">
        <v>31</v>
      </c>
    </row>
    <row r="139" spans="2:24" ht="16.5" thickBot="1">
      <c r="B139" s="54">
        <v>1</v>
      </c>
      <c r="C139" s="55">
        <v>2</v>
      </c>
      <c r="D139" s="55">
        <v>3</v>
      </c>
      <c r="E139" s="56">
        <v>4</v>
      </c>
      <c r="F139" s="55">
        <v>5</v>
      </c>
      <c r="G139" s="55">
        <v>6</v>
      </c>
      <c r="H139" s="56">
        <v>7</v>
      </c>
      <c r="I139" s="55">
        <v>8</v>
      </c>
      <c r="J139" s="55">
        <v>9</v>
      </c>
      <c r="K139" s="56">
        <v>10</v>
      </c>
      <c r="L139" s="55">
        <v>11</v>
      </c>
      <c r="M139" s="55">
        <v>12</v>
      </c>
      <c r="N139" s="56">
        <v>13</v>
      </c>
      <c r="O139" s="55">
        <v>14</v>
      </c>
      <c r="P139" s="55">
        <v>15</v>
      </c>
      <c r="Q139" s="56">
        <v>16</v>
      </c>
      <c r="R139" s="55">
        <v>17</v>
      </c>
      <c r="S139" s="55">
        <v>18</v>
      </c>
      <c r="T139" s="56">
        <v>19</v>
      </c>
      <c r="U139" s="55">
        <v>20</v>
      </c>
      <c r="V139" s="55">
        <v>21</v>
      </c>
      <c r="W139" s="56">
        <v>22</v>
      </c>
      <c r="X139" s="57">
        <v>23</v>
      </c>
    </row>
    <row r="140" spans="2:24" ht="31.5">
      <c r="B140" s="58" t="s">
        <v>1</v>
      </c>
      <c r="C140" s="59" t="s">
        <v>56</v>
      </c>
      <c r="D140" s="84">
        <f t="shared" ref="D140:I140" si="83">D141+D142+D143+D144</f>
        <v>54</v>
      </c>
      <c r="E140" s="84">
        <f t="shared" ref="E140" si="84">E141+E142+E143+E144</f>
        <v>54</v>
      </c>
      <c r="F140" s="84">
        <f t="shared" si="83"/>
        <v>54</v>
      </c>
      <c r="G140" s="84">
        <f t="shared" si="83"/>
        <v>54</v>
      </c>
      <c r="H140" s="84">
        <f t="shared" si="83"/>
        <v>54</v>
      </c>
      <c r="I140" s="84">
        <f t="shared" si="83"/>
        <v>54</v>
      </c>
      <c r="J140" s="85">
        <v>37975.599999999999</v>
      </c>
      <c r="K140" s="85">
        <v>38006.65</v>
      </c>
      <c r="L140" s="85">
        <v>7711.53</v>
      </c>
      <c r="M140" s="85">
        <f>P140+S140</f>
        <v>25565.850000000002</v>
      </c>
      <c r="N140" s="85">
        <f>Q140+T140</f>
        <v>25565.850000000002</v>
      </c>
      <c r="O140" s="85">
        <f>R140+U140</f>
        <v>5629.8399999999992</v>
      </c>
      <c r="P140" s="85">
        <f t="shared" ref="P140:X140" si="85">P141+P142+P143+P144</f>
        <v>24493.920000000002</v>
      </c>
      <c r="Q140" s="85">
        <f>Q141+Q142+Q143+Q144</f>
        <v>24493.920000000002</v>
      </c>
      <c r="R140" s="85">
        <f>R142+R143+R144</f>
        <v>5366.7599999999993</v>
      </c>
      <c r="S140" s="85">
        <f t="shared" si="85"/>
        <v>1071.93</v>
      </c>
      <c r="T140" s="85">
        <f t="shared" si="85"/>
        <v>1071.93</v>
      </c>
      <c r="U140" s="85">
        <f t="shared" si="85"/>
        <v>263.08</v>
      </c>
      <c r="V140" s="85">
        <f t="shared" si="85"/>
        <v>0</v>
      </c>
      <c r="W140" s="85">
        <f t="shared" si="85"/>
        <v>0</v>
      </c>
      <c r="X140" s="120">
        <f t="shared" si="85"/>
        <v>0</v>
      </c>
    </row>
    <row r="141" spans="2:24" ht="31.5">
      <c r="B141" s="61" t="s">
        <v>20</v>
      </c>
      <c r="C141" s="62" t="s">
        <v>57</v>
      </c>
      <c r="D141" s="116"/>
      <c r="E141" s="116"/>
      <c r="F141" s="116"/>
      <c r="G141" s="116"/>
      <c r="H141" s="116"/>
      <c r="I141" s="116"/>
      <c r="J141" s="117" t="s">
        <v>46</v>
      </c>
      <c r="K141" s="117" t="s">
        <v>46</v>
      </c>
      <c r="L141" s="117" t="s">
        <v>46</v>
      </c>
      <c r="M141" s="85">
        <f t="shared" ref="M141:M144" si="86">P141+S141</f>
        <v>0</v>
      </c>
      <c r="N141" s="85">
        <f t="shared" ref="N141:N144" si="87">Q141+T141</f>
        <v>0</v>
      </c>
      <c r="O141" s="85">
        <f t="shared" ref="O141:O144" si="88">R141+U141</f>
        <v>0</v>
      </c>
      <c r="P141" s="118"/>
      <c r="Q141" s="118"/>
      <c r="R141" s="118"/>
      <c r="S141" s="118"/>
      <c r="T141" s="118"/>
      <c r="U141" s="118"/>
      <c r="V141" s="118"/>
      <c r="W141" s="118"/>
      <c r="X141" s="121"/>
    </row>
    <row r="142" spans="2:24" ht="18.75">
      <c r="B142" s="61" t="s">
        <v>21</v>
      </c>
      <c r="C142" s="62" t="s">
        <v>58</v>
      </c>
      <c r="D142" s="116">
        <v>37</v>
      </c>
      <c r="E142" s="116">
        <v>37</v>
      </c>
      <c r="F142" s="116">
        <v>37</v>
      </c>
      <c r="G142" s="116">
        <v>37</v>
      </c>
      <c r="H142" s="116">
        <v>37</v>
      </c>
      <c r="I142" s="116">
        <v>37</v>
      </c>
      <c r="J142" s="117" t="s">
        <v>46</v>
      </c>
      <c r="K142" s="117" t="s">
        <v>46</v>
      </c>
      <c r="L142" s="117" t="s">
        <v>46</v>
      </c>
      <c r="M142" s="85">
        <f t="shared" si="86"/>
        <v>20218.11</v>
      </c>
      <c r="N142" s="85">
        <f t="shared" si="87"/>
        <v>20218.11</v>
      </c>
      <c r="O142" s="85">
        <f t="shared" si="88"/>
        <v>4537.99</v>
      </c>
      <c r="P142" s="122">
        <v>19146.18</v>
      </c>
      <c r="Q142" s="122">
        <v>19146.18</v>
      </c>
      <c r="R142" s="122">
        <v>4274.91</v>
      </c>
      <c r="S142" s="122">
        <v>1071.93</v>
      </c>
      <c r="T142" s="122">
        <v>1071.93</v>
      </c>
      <c r="U142" s="122">
        <v>263.08</v>
      </c>
      <c r="V142" s="118"/>
      <c r="W142" s="123"/>
      <c r="X142" s="124"/>
    </row>
    <row r="143" spans="2:24" ht="63">
      <c r="B143" s="61" t="s">
        <v>22</v>
      </c>
      <c r="C143" s="62" t="s">
        <v>59</v>
      </c>
      <c r="D143" s="116">
        <v>9</v>
      </c>
      <c r="E143" s="116">
        <v>9</v>
      </c>
      <c r="F143" s="116">
        <v>9</v>
      </c>
      <c r="G143" s="116">
        <v>9</v>
      </c>
      <c r="H143" s="116">
        <v>9</v>
      </c>
      <c r="I143" s="116">
        <v>9</v>
      </c>
      <c r="J143" s="117" t="s">
        <v>46</v>
      </c>
      <c r="K143" s="117" t="s">
        <v>46</v>
      </c>
      <c r="L143" s="117" t="s">
        <v>46</v>
      </c>
      <c r="M143" s="85">
        <f t="shared" si="86"/>
        <v>3910.9</v>
      </c>
      <c r="N143" s="85">
        <f t="shared" si="87"/>
        <v>3910.9</v>
      </c>
      <c r="O143" s="85">
        <f t="shared" si="88"/>
        <v>736.03</v>
      </c>
      <c r="P143" s="122">
        <v>3910.9</v>
      </c>
      <c r="Q143" s="122">
        <v>3910.9</v>
      </c>
      <c r="R143" s="122">
        <v>736.03</v>
      </c>
      <c r="S143" s="122">
        <v>0</v>
      </c>
      <c r="T143" s="122">
        <v>0</v>
      </c>
      <c r="U143" s="122">
        <v>0</v>
      </c>
      <c r="V143" s="118"/>
      <c r="W143" s="123"/>
      <c r="X143" s="124"/>
    </row>
    <row r="144" spans="2:24" ht="48" thickBot="1">
      <c r="B144" s="65" t="s">
        <v>23</v>
      </c>
      <c r="C144" s="62" t="s">
        <v>85</v>
      </c>
      <c r="D144" s="125">
        <v>8</v>
      </c>
      <c r="E144" s="125">
        <v>8</v>
      </c>
      <c r="F144" s="125">
        <v>8</v>
      </c>
      <c r="G144" s="125">
        <v>8</v>
      </c>
      <c r="H144" s="125">
        <v>8</v>
      </c>
      <c r="I144" s="125">
        <v>8</v>
      </c>
      <c r="J144" s="119" t="s">
        <v>46</v>
      </c>
      <c r="K144" s="119" t="s">
        <v>46</v>
      </c>
      <c r="L144" s="119" t="s">
        <v>46</v>
      </c>
      <c r="M144" s="85">
        <f t="shared" si="86"/>
        <v>1436.84</v>
      </c>
      <c r="N144" s="85">
        <f t="shared" si="87"/>
        <v>1436.84</v>
      </c>
      <c r="O144" s="85">
        <f t="shared" si="88"/>
        <v>355.82</v>
      </c>
      <c r="P144" s="126">
        <v>1436.84</v>
      </c>
      <c r="Q144" s="126">
        <v>1436.84</v>
      </c>
      <c r="R144" s="126">
        <v>355.82</v>
      </c>
      <c r="S144" s="126">
        <v>0</v>
      </c>
      <c r="T144" s="126">
        <v>0</v>
      </c>
      <c r="U144" s="126">
        <v>0</v>
      </c>
      <c r="V144" s="127"/>
      <c r="W144" s="128"/>
      <c r="X144" s="129"/>
    </row>
    <row r="145" spans="2:24" ht="21" thickBot="1">
      <c r="B145" s="454">
        <v>619</v>
      </c>
    </row>
    <row r="146" spans="2:24">
      <c r="B146" s="575"/>
      <c r="C146" s="578" t="s">
        <v>0</v>
      </c>
      <c r="D146" s="581" t="s">
        <v>38</v>
      </c>
      <c r="E146" s="582"/>
      <c r="F146" s="581" t="s">
        <v>39</v>
      </c>
      <c r="G146" s="582"/>
      <c r="H146" s="581" t="s">
        <v>37</v>
      </c>
      <c r="I146" s="582"/>
      <c r="J146" s="581" t="s">
        <v>74</v>
      </c>
      <c r="K146" s="582"/>
      <c r="L146" s="585"/>
      <c r="M146" s="581" t="s">
        <v>36</v>
      </c>
      <c r="N146" s="582"/>
      <c r="O146" s="585"/>
      <c r="P146" s="578" t="s">
        <v>32</v>
      </c>
      <c r="Q146" s="578"/>
      <c r="R146" s="578"/>
      <c r="S146" s="578"/>
      <c r="T146" s="578"/>
      <c r="U146" s="578"/>
      <c r="V146" s="578"/>
      <c r="W146" s="589"/>
      <c r="X146" s="590"/>
    </row>
    <row r="147" spans="2:24">
      <c r="B147" s="576"/>
      <c r="C147" s="579"/>
      <c r="D147" s="583"/>
      <c r="E147" s="584"/>
      <c r="F147" s="583"/>
      <c r="G147" s="584"/>
      <c r="H147" s="583"/>
      <c r="I147" s="584"/>
      <c r="J147" s="586"/>
      <c r="K147" s="587"/>
      <c r="L147" s="588"/>
      <c r="M147" s="586"/>
      <c r="N147" s="587"/>
      <c r="O147" s="588"/>
      <c r="P147" s="579" t="s">
        <v>53</v>
      </c>
      <c r="Q147" s="579"/>
      <c r="R147" s="579"/>
      <c r="S147" s="579" t="s">
        <v>54</v>
      </c>
      <c r="T147" s="579"/>
      <c r="U147" s="579"/>
      <c r="V147" s="579" t="s">
        <v>55</v>
      </c>
      <c r="W147" s="579"/>
      <c r="X147" s="591"/>
    </row>
    <row r="148" spans="2:24" ht="79.5" thickBot="1">
      <c r="B148" s="577"/>
      <c r="C148" s="580"/>
      <c r="D148" s="72" t="s">
        <v>47</v>
      </c>
      <c r="E148" s="72" t="s">
        <v>14</v>
      </c>
      <c r="F148" s="72" t="s">
        <v>49</v>
      </c>
      <c r="G148" s="72" t="s">
        <v>14</v>
      </c>
      <c r="H148" s="72" t="s">
        <v>49</v>
      </c>
      <c r="I148" s="72" t="s">
        <v>14</v>
      </c>
      <c r="J148" s="72" t="s">
        <v>48</v>
      </c>
      <c r="K148" s="72" t="s">
        <v>19</v>
      </c>
      <c r="L148" s="72" t="s">
        <v>31</v>
      </c>
      <c r="M148" s="72" t="s">
        <v>48</v>
      </c>
      <c r="N148" s="72" t="s">
        <v>19</v>
      </c>
      <c r="O148" s="72" t="s">
        <v>31</v>
      </c>
      <c r="P148" s="72" t="s">
        <v>48</v>
      </c>
      <c r="Q148" s="72" t="s">
        <v>19</v>
      </c>
      <c r="R148" s="72" t="s">
        <v>31</v>
      </c>
      <c r="S148" s="72" t="s">
        <v>48</v>
      </c>
      <c r="T148" s="72" t="s">
        <v>19</v>
      </c>
      <c r="U148" s="72" t="s">
        <v>31</v>
      </c>
      <c r="V148" s="72" t="s">
        <v>48</v>
      </c>
      <c r="W148" s="72" t="s">
        <v>19</v>
      </c>
      <c r="X148" s="53" t="s">
        <v>31</v>
      </c>
    </row>
    <row r="149" spans="2:24" ht="16.5" thickBot="1">
      <c r="B149" s="54">
        <v>1</v>
      </c>
      <c r="C149" s="55">
        <v>2</v>
      </c>
      <c r="D149" s="55">
        <v>3</v>
      </c>
      <c r="E149" s="56">
        <v>4</v>
      </c>
      <c r="F149" s="55">
        <v>5</v>
      </c>
      <c r="G149" s="55">
        <v>6</v>
      </c>
      <c r="H149" s="56">
        <v>7</v>
      </c>
      <c r="I149" s="55">
        <v>8</v>
      </c>
      <c r="J149" s="55">
        <v>9</v>
      </c>
      <c r="K149" s="56">
        <v>10</v>
      </c>
      <c r="L149" s="55">
        <v>11</v>
      </c>
      <c r="M149" s="55">
        <v>12</v>
      </c>
      <c r="N149" s="56">
        <v>13</v>
      </c>
      <c r="O149" s="55">
        <v>14</v>
      </c>
      <c r="P149" s="55">
        <v>15</v>
      </c>
      <c r="Q149" s="56">
        <v>16</v>
      </c>
      <c r="R149" s="55">
        <v>17</v>
      </c>
      <c r="S149" s="55">
        <v>18</v>
      </c>
      <c r="T149" s="56">
        <v>19</v>
      </c>
      <c r="U149" s="55">
        <v>20</v>
      </c>
      <c r="V149" s="55">
        <v>21</v>
      </c>
      <c r="W149" s="56">
        <v>22</v>
      </c>
      <c r="X149" s="57">
        <v>23</v>
      </c>
    </row>
    <row r="150" spans="2:24" ht="31.5">
      <c r="B150" s="58" t="s">
        <v>1</v>
      </c>
      <c r="C150" s="59" t="s">
        <v>56</v>
      </c>
      <c r="D150" s="84">
        <f t="shared" ref="D150:I150" si="89">D151+D152+D153+D154</f>
        <v>76</v>
      </c>
      <c r="E150" s="84">
        <f t="shared" ref="E150" si="90">E151+E152+E153+E154</f>
        <v>76</v>
      </c>
      <c r="F150" s="84">
        <f t="shared" si="89"/>
        <v>75</v>
      </c>
      <c r="G150" s="84">
        <f t="shared" si="89"/>
        <v>75</v>
      </c>
      <c r="H150" s="84">
        <f t="shared" si="89"/>
        <v>75</v>
      </c>
      <c r="I150" s="84">
        <f t="shared" si="89"/>
        <v>75</v>
      </c>
      <c r="J150" s="107">
        <v>52491.81</v>
      </c>
      <c r="K150" s="107">
        <v>48839.16</v>
      </c>
      <c r="L150" s="107">
        <v>9579.19</v>
      </c>
      <c r="M150" s="455">
        <f>P150+S150</f>
        <v>35782.6</v>
      </c>
      <c r="N150" s="455">
        <f>Q150+T150</f>
        <v>31701.000000000004</v>
      </c>
      <c r="O150" s="455">
        <f>R150+U150</f>
        <v>6633.4</v>
      </c>
      <c r="P150" s="455">
        <f t="shared" ref="P150:X150" si="91">P151+P152+P153+P154</f>
        <v>34295.17</v>
      </c>
      <c r="Q150" s="455">
        <f t="shared" si="91"/>
        <v>30213.570000000003</v>
      </c>
      <c r="R150" s="455">
        <f t="shared" si="91"/>
        <v>6361.7</v>
      </c>
      <c r="S150" s="455">
        <f t="shared" si="91"/>
        <v>1487.43</v>
      </c>
      <c r="T150" s="455">
        <f t="shared" si="91"/>
        <v>1487.43</v>
      </c>
      <c r="U150" s="455">
        <f t="shared" si="91"/>
        <v>271.7</v>
      </c>
      <c r="V150" s="85">
        <f t="shared" si="91"/>
        <v>0</v>
      </c>
      <c r="W150" s="85">
        <f t="shared" si="91"/>
        <v>0</v>
      </c>
      <c r="X150" s="86">
        <f t="shared" si="91"/>
        <v>0</v>
      </c>
    </row>
    <row r="151" spans="2:24" ht="31.5">
      <c r="B151" s="61" t="s">
        <v>20</v>
      </c>
      <c r="C151" s="62" t="s">
        <v>57</v>
      </c>
      <c r="D151" s="108">
        <v>0</v>
      </c>
      <c r="E151" s="108">
        <v>0</v>
      </c>
      <c r="F151" s="108">
        <v>0</v>
      </c>
      <c r="G151" s="108">
        <v>0</v>
      </c>
      <c r="H151" s="108">
        <v>0</v>
      </c>
      <c r="I151" s="108">
        <v>0</v>
      </c>
      <c r="J151" s="108" t="s">
        <v>46</v>
      </c>
      <c r="K151" s="108" t="s">
        <v>46</v>
      </c>
      <c r="L151" s="108" t="s">
        <v>46</v>
      </c>
      <c r="M151" s="455">
        <f t="shared" ref="M151:M154" si="92">P151+S151</f>
        <v>0</v>
      </c>
      <c r="N151" s="455">
        <f t="shared" ref="N151:N154" si="93">Q151+T151</f>
        <v>0</v>
      </c>
      <c r="O151" s="455">
        <f t="shared" ref="O151:O154" si="94">R151+U151</f>
        <v>0</v>
      </c>
      <c r="P151" s="109"/>
      <c r="Q151" s="109"/>
      <c r="R151" s="109"/>
      <c r="S151" s="109"/>
      <c r="T151" s="109"/>
      <c r="U151" s="109"/>
      <c r="V151" s="108"/>
      <c r="W151" s="108"/>
      <c r="X151" s="110"/>
    </row>
    <row r="152" spans="2:24" ht="18.75">
      <c r="B152" s="61" t="s">
        <v>21</v>
      </c>
      <c r="C152" s="62" t="s">
        <v>58</v>
      </c>
      <c r="D152" s="108">
        <v>50</v>
      </c>
      <c r="E152" s="108">
        <v>50</v>
      </c>
      <c r="F152" s="108">
        <v>50</v>
      </c>
      <c r="G152" s="108">
        <v>50</v>
      </c>
      <c r="H152" s="108">
        <v>50</v>
      </c>
      <c r="I152" s="108">
        <v>50</v>
      </c>
      <c r="J152" s="108" t="s">
        <v>46</v>
      </c>
      <c r="K152" s="108" t="s">
        <v>46</v>
      </c>
      <c r="L152" s="108" t="s">
        <v>46</v>
      </c>
      <c r="M152" s="455">
        <f>P152+S152</f>
        <v>26248.87</v>
      </c>
      <c r="N152" s="455">
        <f t="shared" si="93"/>
        <v>22167.27</v>
      </c>
      <c r="O152" s="455">
        <f t="shared" si="94"/>
        <v>4958.37</v>
      </c>
      <c r="P152" s="109">
        <v>24761.439999999999</v>
      </c>
      <c r="Q152" s="109">
        <v>20679.84</v>
      </c>
      <c r="R152" s="109">
        <v>4686.67</v>
      </c>
      <c r="S152" s="109">
        <v>1487.43</v>
      </c>
      <c r="T152" s="109">
        <v>1487.43</v>
      </c>
      <c r="U152" s="109">
        <v>271.7</v>
      </c>
      <c r="V152" s="108"/>
      <c r="W152" s="108"/>
      <c r="X152" s="111"/>
    </row>
    <row r="153" spans="2:24" ht="63">
      <c r="B153" s="61" t="s">
        <v>22</v>
      </c>
      <c r="C153" s="62" t="s">
        <v>59</v>
      </c>
      <c r="D153" s="108">
        <v>18</v>
      </c>
      <c r="E153" s="108">
        <v>18</v>
      </c>
      <c r="F153" s="108">
        <v>18</v>
      </c>
      <c r="G153" s="108">
        <v>18</v>
      </c>
      <c r="H153" s="108">
        <v>18</v>
      </c>
      <c r="I153" s="108">
        <v>18</v>
      </c>
      <c r="J153" s="108" t="s">
        <v>46</v>
      </c>
      <c r="K153" s="108" t="s">
        <v>46</v>
      </c>
      <c r="L153" s="108" t="s">
        <v>46</v>
      </c>
      <c r="M153" s="455">
        <f t="shared" si="92"/>
        <v>8248.6299999999992</v>
      </c>
      <c r="N153" s="455">
        <f t="shared" si="93"/>
        <v>9103.7800000000007</v>
      </c>
      <c r="O153" s="455">
        <f t="shared" si="94"/>
        <v>1245.08</v>
      </c>
      <c r="P153" s="109">
        <v>8248.6299999999992</v>
      </c>
      <c r="Q153" s="109">
        <v>9103.7800000000007</v>
      </c>
      <c r="R153" s="112">
        <v>1245.08</v>
      </c>
      <c r="S153" s="109">
        <v>0</v>
      </c>
      <c r="T153" s="109">
        <v>0</v>
      </c>
      <c r="U153" s="109">
        <v>0</v>
      </c>
      <c r="V153" s="108"/>
      <c r="W153" s="108"/>
      <c r="X153" s="111"/>
    </row>
    <row r="154" spans="2:24" ht="48" thickBot="1">
      <c r="B154" s="65" t="s">
        <v>23</v>
      </c>
      <c r="C154" s="62" t="s">
        <v>85</v>
      </c>
      <c r="D154" s="113">
        <v>8</v>
      </c>
      <c r="E154" s="113">
        <v>8</v>
      </c>
      <c r="F154" s="113">
        <v>7</v>
      </c>
      <c r="G154" s="113">
        <v>7</v>
      </c>
      <c r="H154" s="113">
        <v>7</v>
      </c>
      <c r="I154" s="113">
        <v>7</v>
      </c>
      <c r="J154" s="113" t="s">
        <v>46</v>
      </c>
      <c r="K154" s="113" t="s">
        <v>46</v>
      </c>
      <c r="L154" s="113" t="s">
        <v>46</v>
      </c>
      <c r="M154" s="455">
        <f t="shared" si="92"/>
        <v>1285.0999999999999</v>
      </c>
      <c r="N154" s="455">
        <f t="shared" si="93"/>
        <v>429.95</v>
      </c>
      <c r="O154" s="455">
        <f t="shared" si="94"/>
        <v>429.95</v>
      </c>
      <c r="P154" s="109">
        <v>1285.0999999999999</v>
      </c>
      <c r="Q154" s="109">
        <v>429.95</v>
      </c>
      <c r="R154" s="112">
        <v>429.95</v>
      </c>
      <c r="S154" s="114">
        <v>0</v>
      </c>
      <c r="T154" s="114">
        <v>0</v>
      </c>
      <c r="U154" s="114">
        <v>0</v>
      </c>
      <c r="V154" s="113"/>
      <c r="W154" s="113"/>
      <c r="X154" s="115"/>
    </row>
    <row r="155" spans="2:24" ht="21" thickBot="1">
      <c r="B155" s="431">
        <v>620</v>
      </c>
    </row>
    <row r="156" spans="2:24">
      <c r="B156" s="575"/>
      <c r="C156" s="578" t="s">
        <v>0</v>
      </c>
      <c r="D156" s="581" t="s">
        <v>38</v>
      </c>
      <c r="E156" s="582"/>
      <c r="F156" s="581" t="s">
        <v>39</v>
      </c>
      <c r="G156" s="582"/>
      <c r="H156" s="581" t="s">
        <v>37</v>
      </c>
      <c r="I156" s="582"/>
      <c r="J156" s="581" t="s">
        <v>74</v>
      </c>
      <c r="K156" s="582"/>
      <c r="L156" s="585"/>
      <c r="M156" s="581" t="s">
        <v>36</v>
      </c>
      <c r="N156" s="582"/>
      <c r="O156" s="585"/>
      <c r="P156" s="578" t="s">
        <v>32</v>
      </c>
      <c r="Q156" s="578"/>
      <c r="R156" s="578"/>
      <c r="S156" s="578"/>
      <c r="T156" s="578"/>
      <c r="U156" s="578"/>
      <c r="V156" s="578"/>
      <c r="W156" s="589"/>
      <c r="X156" s="590"/>
    </row>
    <row r="157" spans="2:24">
      <c r="B157" s="576"/>
      <c r="C157" s="579"/>
      <c r="D157" s="583"/>
      <c r="E157" s="584"/>
      <c r="F157" s="583"/>
      <c r="G157" s="584"/>
      <c r="H157" s="583"/>
      <c r="I157" s="584"/>
      <c r="J157" s="586"/>
      <c r="K157" s="587"/>
      <c r="L157" s="588"/>
      <c r="M157" s="586"/>
      <c r="N157" s="587"/>
      <c r="O157" s="588"/>
      <c r="P157" s="579" t="s">
        <v>53</v>
      </c>
      <c r="Q157" s="579"/>
      <c r="R157" s="579"/>
      <c r="S157" s="579" t="s">
        <v>54</v>
      </c>
      <c r="T157" s="579"/>
      <c r="U157" s="579"/>
      <c r="V157" s="579" t="s">
        <v>55</v>
      </c>
      <c r="W157" s="579"/>
      <c r="X157" s="591"/>
    </row>
    <row r="158" spans="2:24" ht="79.5" thickBot="1">
      <c r="B158" s="577"/>
      <c r="C158" s="580"/>
      <c r="D158" s="213" t="s">
        <v>108</v>
      </c>
      <c r="E158" s="213" t="s">
        <v>14</v>
      </c>
      <c r="F158" s="213" t="s">
        <v>109</v>
      </c>
      <c r="G158" s="213" t="s">
        <v>14</v>
      </c>
      <c r="H158" s="213" t="s">
        <v>109</v>
      </c>
      <c r="I158" s="213" t="s">
        <v>14</v>
      </c>
      <c r="J158" s="213" t="s">
        <v>110</v>
      </c>
      <c r="K158" s="213" t="s">
        <v>19</v>
      </c>
      <c r="L158" s="213" t="s">
        <v>31</v>
      </c>
      <c r="M158" s="213" t="s">
        <v>110</v>
      </c>
      <c r="N158" s="213" t="s">
        <v>19</v>
      </c>
      <c r="O158" s="213" t="s">
        <v>31</v>
      </c>
      <c r="P158" s="213" t="s">
        <v>110</v>
      </c>
      <c r="Q158" s="213" t="s">
        <v>19</v>
      </c>
      <c r="R158" s="213" t="s">
        <v>31</v>
      </c>
      <c r="S158" s="213" t="s">
        <v>110</v>
      </c>
      <c r="T158" s="213" t="s">
        <v>19</v>
      </c>
      <c r="U158" s="213" t="s">
        <v>31</v>
      </c>
      <c r="V158" s="213" t="s">
        <v>110</v>
      </c>
      <c r="W158" s="213" t="s">
        <v>19</v>
      </c>
      <c r="X158" s="53" t="s">
        <v>31</v>
      </c>
    </row>
    <row r="159" spans="2:24" ht="16.5" thickBot="1">
      <c r="B159" s="54">
        <v>1</v>
      </c>
      <c r="C159" s="55">
        <v>2</v>
      </c>
      <c r="D159" s="55">
        <v>3</v>
      </c>
      <c r="E159" s="56">
        <v>4</v>
      </c>
      <c r="F159" s="55">
        <v>5</v>
      </c>
      <c r="G159" s="55">
        <v>6</v>
      </c>
      <c r="H159" s="56">
        <v>7</v>
      </c>
      <c r="I159" s="55">
        <v>8</v>
      </c>
      <c r="J159" s="55">
        <v>9</v>
      </c>
      <c r="K159" s="56">
        <v>10</v>
      </c>
      <c r="L159" s="55">
        <v>11</v>
      </c>
      <c r="M159" s="55">
        <v>12</v>
      </c>
      <c r="N159" s="56">
        <v>13</v>
      </c>
      <c r="O159" s="55">
        <v>14</v>
      </c>
      <c r="P159" s="55">
        <v>15</v>
      </c>
      <c r="Q159" s="56">
        <v>16</v>
      </c>
      <c r="R159" s="55">
        <v>17</v>
      </c>
      <c r="S159" s="55">
        <v>18</v>
      </c>
      <c r="T159" s="56">
        <v>19</v>
      </c>
      <c r="U159" s="55">
        <v>20</v>
      </c>
      <c r="V159" s="55">
        <v>21</v>
      </c>
      <c r="W159" s="56">
        <v>22</v>
      </c>
      <c r="X159" s="57">
        <v>23</v>
      </c>
    </row>
    <row r="160" spans="2:24" ht="31.5">
      <c r="B160" s="58" t="s">
        <v>1</v>
      </c>
      <c r="C160" s="59" t="s">
        <v>56</v>
      </c>
      <c r="D160" s="316">
        <f t="shared" ref="D160:I160" si="95">D161+D162+D163+D164</f>
        <v>81</v>
      </c>
      <c r="E160" s="316">
        <f t="shared" ref="E160" si="96">E161+E162+E163+E164</f>
        <v>81</v>
      </c>
      <c r="F160" s="316">
        <f t="shared" si="95"/>
        <v>75</v>
      </c>
      <c r="G160" s="316">
        <f t="shared" si="95"/>
        <v>75</v>
      </c>
      <c r="H160" s="316">
        <f t="shared" si="95"/>
        <v>75</v>
      </c>
      <c r="I160" s="316">
        <f t="shared" si="95"/>
        <v>75</v>
      </c>
      <c r="J160" s="317">
        <v>58770.84</v>
      </c>
      <c r="K160" s="317">
        <v>59145.77</v>
      </c>
      <c r="L160" s="317">
        <v>11324.32</v>
      </c>
      <c r="M160" s="318">
        <f>P160+S160</f>
        <v>39937.229999999996</v>
      </c>
      <c r="N160" s="318">
        <f>Q160+T160</f>
        <v>39937.22</v>
      </c>
      <c r="O160" s="318">
        <f>R160+U160</f>
        <v>7293.7199999999993</v>
      </c>
      <c r="P160" s="318">
        <f t="shared" ref="P160:X160" si="97">P161+P162+P163+P164</f>
        <v>39937.229999999996</v>
      </c>
      <c r="Q160" s="318">
        <f t="shared" si="97"/>
        <v>39937.22</v>
      </c>
      <c r="R160" s="318">
        <f t="shared" si="97"/>
        <v>7293.7199999999993</v>
      </c>
      <c r="S160" s="318">
        <f t="shared" si="97"/>
        <v>0</v>
      </c>
      <c r="T160" s="318">
        <f t="shared" si="97"/>
        <v>0</v>
      </c>
      <c r="U160" s="318">
        <f t="shared" si="97"/>
        <v>0</v>
      </c>
      <c r="V160" s="318">
        <f t="shared" si="97"/>
        <v>0</v>
      </c>
      <c r="W160" s="318">
        <f t="shared" si="97"/>
        <v>0</v>
      </c>
      <c r="X160" s="318">
        <f t="shared" si="97"/>
        <v>0</v>
      </c>
    </row>
    <row r="161" spans="2:24" ht="31.5">
      <c r="B161" s="61" t="s">
        <v>20</v>
      </c>
      <c r="C161" s="62" t="s">
        <v>57</v>
      </c>
      <c r="D161" s="319"/>
      <c r="E161" s="319"/>
      <c r="F161" s="319"/>
      <c r="G161" s="319"/>
      <c r="H161" s="319"/>
      <c r="I161" s="319"/>
      <c r="J161" s="317" t="s">
        <v>46</v>
      </c>
      <c r="K161" s="317" t="s">
        <v>46</v>
      </c>
      <c r="L161" s="317" t="s">
        <v>46</v>
      </c>
      <c r="M161" s="318">
        <f t="shared" ref="M161:M164" si="98">P161+S161</f>
        <v>0</v>
      </c>
      <c r="N161" s="318">
        <f t="shared" ref="N161:N164" si="99">Q161+T161</f>
        <v>0</v>
      </c>
      <c r="O161" s="318">
        <f t="shared" ref="O161:O164" si="100">R161+U161</f>
        <v>0</v>
      </c>
      <c r="P161" s="317"/>
      <c r="Q161" s="317"/>
      <c r="R161" s="317"/>
      <c r="S161" s="319"/>
      <c r="T161" s="319"/>
      <c r="U161" s="319"/>
      <c r="V161" s="319"/>
      <c r="W161" s="319"/>
      <c r="X161" s="320"/>
    </row>
    <row r="162" spans="2:24" ht="19.5">
      <c r="B162" s="61" t="s">
        <v>21</v>
      </c>
      <c r="C162" s="62" t="s">
        <v>58</v>
      </c>
      <c r="D162" s="319">
        <v>66</v>
      </c>
      <c r="E162" s="319">
        <v>66</v>
      </c>
      <c r="F162" s="319">
        <v>63</v>
      </c>
      <c r="G162" s="319">
        <v>63</v>
      </c>
      <c r="H162" s="319">
        <v>63</v>
      </c>
      <c r="I162" s="319">
        <v>63</v>
      </c>
      <c r="J162" s="317" t="s">
        <v>46</v>
      </c>
      <c r="K162" s="317" t="s">
        <v>46</v>
      </c>
      <c r="L162" s="317" t="s">
        <v>46</v>
      </c>
      <c r="M162" s="318">
        <f t="shared" si="98"/>
        <v>35071.269999999997</v>
      </c>
      <c r="N162" s="318">
        <f t="shared" si="99"/>
        <v>35071.26</v>
      </c>
      <c r="O162" s="318">
        <f t="shared" si="100"/>
        <v>6348.69</v>
      </c>
      <c r="P162" s="321">
        <v>35071.269999999997</v>
      </c>
      <c r="Q162" s="321">
        <v>35071.26</v>
      </c>
      <c r="R162" s="321">
        <v>6348.69</v>
      </c>
      <c r="S162" s="319"/>
      <c r="T162" s="321">
        <v>0</v>
      </c>
      <c r="U162" s="321">
        <v>0</v>
      </c>
      <c r="V162" s="319">
        <v>0</v>
      </c>
      <c r="W162" s="322"/>
      <c r="X162" s="323"/>
    </row>
    <row r="163" spans="2:24" ht="63">
      <c r="B163" s="61" t="s">
        <v>22</v>
      </c>
      <c r="C163" s="62" t="s">
        <v>59</v>
      </c>
      <c r="D163" s="319">
        <v>8</v>
      </c>
      <c r="E163" s="319">
        <v>8</v>
      </c>
      <c r="F163" s="319">
        <v>8</v>
      </c>
      <c r="G163" s="319">
        <v>8</v>
      </c>
      <c r="H163" s="319">
        <v>8</v>
      </c>
      <c r="I163" s="319">
        <v>8</v>
      </c>
      <c r="J163" s="317" t="s">
        <v>46</v>
      </c>
      <c r="K163" s="317" t="s">
        <v>46</v>
      </c>
      <c r="L163" s="317" t="s">
        <v>46</v>
      </c>
      <c r="M163" s="318">
        <f t="shared" si="98"/>
        <v>3488.89</v>
      </c>
      <c r="N163" s="318">
        <f t="shared" si="99"/>
        <v>3488.89</v>
      </c>
      <c r="O163" s="318">
        <f t="shared" si="100"/>
        <v>677.59</v>
      </c>
      <c r="P163" s="321">
        <v>3488.89</v>
      </c>
      <c r="Q163" s="321">
        <v>3488.89</v>
      </c>
      <c r="R163" s="321">
        <v>677.59</v>
      </c>
      <c r="S163" s="319"/>
      <c r="T163" s="321">
        <v>0</v>
      </c>
      <c r="U163" s="321">
        <v>0</v>
      </c>
      <c r="V163" s="319"/>
      <c r="W163" s="322"/>
      <c r="X163" s="323"/>
    </row>
    <row r="164" spans="2:24" ht="48" thickBot="1">
      <c r="B164" s="65" t="s">
        <v>23</v>
      </c>
      <c r="C164" s="62" t="s">
        <v>85</v>
      </c>
      <c r="D164" s="324">
        <v>7</v>
      </c>
      <c r="E164" s="324">
        <v>7</v>
      </c>
      <c r="F164" s="324">
        <v>4</v>
      </c>
      <c r="G164" s="324">
        <v>4</v>
      </c>
      <c r="H164" s="324">
        <v>4</v>
      </c>
      <c r="I164" s="324">
        <v>4</v>
      </c>
      <c r="J164" s="325" t="s">
        <v>46</v>
      </c>
      <c r="K164" s="325" t="s">
        <v>46</v>
      </c>
      <c r="L164" s="325" t="s">
        <v>46</v>
      </c>
      <c r="M164" s="318">
        <f t="shared" si="98"/>
        <v>1377.07</v>
      </c>
      <c r="N164" s="318">
        <f t="shared" si="99"/>
        <v>1377.07</v>
      </c>
      <c r="O164" s="318">
        <f t="shared" si="100"/>
        <v>267.44</v>
      </c>
      <c r="P164" s="321">
        <v>1377.07</v>
      </c>
      <c r="Q164" s="321">
        <v>1377.07</v>
      </c>
      <c r="R164" s="321">
        <v>267.44</v>
      </c>
      <c r="S164" s="324"/>
      <c r="T164" s="321">
        <v>0</v>
      </c>
      <c r="U164" s="321">
        <v>0</v>
      </c>
      <c r="V164" s="324"/>
      <c r="W164" s="326"/>
      <c r="X164" s="327"/>
    </row>
    <row r="165" spans="2:24" ht="21" thickBot="1">
      <c r="B165" s="431">
        <v>621</v>
      </c>
    </row>
    <row r="166" spans="2:24" ht="12.75" customHeight="1">
      <c r="B166" s="575"/>
      <c r="C166" s="578" t="s">
        <v>0</v>
      </c>
      <c r="D166" s="581" t="s">
        <v>38</v>
      </c>
      <c r="E166" s="582"/>
      <c r="F166" s="581" t="s">
        <v>39</v>
      </c>
      <c r="G166" s="582"/>
      <c r="H166" s="581" t="s">
        <v>37</v>
      </c>
      <c r="I166" s="582"/>
      <c r="J166" s="581" t="s">
        <v>74</v>
      </c>
      <c r="K166" s="582"/>
      <c r="L166" s="585"/>
      <c r="M166" s="581" t="s">
        <v>36</v>
      </c>
      <c r="N166" s="582"/>
      <c r="O166" s="585"/>
      <c r="P166" s="578" t="s">
        <v>32</v>
      </c>
      <c r="Q166" s="578"/>
      <c r="R166" s="578"/>
      <c r="S166" s="578"/>
      <c r="T166" s="578"/>
      <c r="U166" s="578"/>
      <c r="V166" s="578"/>
      <c r="W166" s="589"/>
      <c r="X166" s="590"/>
    </row>
    <row r="167" spans="2:24" ht="12.75" customHeight="1">
      <c r="B167" s="576"/>
      <c r="C167" s="579"/>
      <c r="D167" s="583"/>
      <c r="E167" s="584"/>
      <c r="F167" s="583"/>
      <c r="G167" s="584"/>
      <c r="H167" s="583"/>
      <c r="I167" s="584"/>
      <c r="J167" s="586"/>
      <c r="K167" s="587"/>
      <c r="L167" s="588"/>
      <c r="M167" s="586"/>
      <c r="N167" s="587"/>
      <c r="O167" s="588"/>
      <c r="P167" s="579" t="s">
        <v>53</v>
      </c>
      <c r="Q167" s="579"/>
      <c r="R167" s="579"/>
      <c r="S167" s="579" t="s">
        <v>54</v>
      </c>
      <c r="T167" s="579"/>
      <c r="U167" s="579"/>
      <c r="V167" s="579" t="s">
        <v>55</v>
      </c>
      <c r="W167" s="579"/>
      <c r="X167" s="591"/>
    </row>
    <row r="168" spans="2:24" ht="79.5" thickBot="1">
      <c r="B168" s="577"/>
      <c r="C168" s="580"/>
      <c r="D168" s="72" t="s">
        <v>47</v>
      </c>
      <c r="E168" s="72" t="s">
        <v>14</v>
      </c>
      <c r="F168" s="72" t="s">
        <v>49</v>
      </c>
      <c r="G168" s="72" t="s">
        <v>14</v>
      </c>
      <c r="H168" s="72" t="s">
        <v>49</v>
      </c>
      <c r="I168" s="72" t="s">
        <v>14</v>
      </c>
      <c r="J168" s="72" t="s">
        <v>48</v>
      </c>
      <c r="K168" s="72" t="s">
        <v>19</v>
      </c>
      <c r="L168" s="72" t="s">
        <v>31</v>
      </c>
      <c r="M168" s="72" t="s">
        <v>48</v>
      </c>
      <c r="N168" s="72" t="s">
        <v>19</v>
      </c>
      <c r="O168" s="72" t="s">
        <v>31</v>
      </c>
      <c r="P168" s="72" t="s">
        <v>48</v>
      </c>
      <c r="Q168" s="72" t="s">
        <v>19</v>
      </c>
      <c r="R168" s="72" t="s">
        <v>31</v>
      </c>
      <c r="S168" s="72" t="s">
        <v>48</v>
      </c>
      <c r="T168" s="72" t="s">
        <v>19</v>
      </c>
      <c r="U168" s="72" t="s">
        <v>31</v>
      </c>
      <c r="V168" s="72" t="s">
        <v>48</v>
      </c>
      <c r="W168" s="72" t="s">
        <v>19</v>
      </c>
      <c r="X168" s="53" t="s">
        <v>31</v>
      </c>
    </row>
    <row r="169" spans="2:24" ht="16.5" thickBot="1">
      <c r="B169" s="54">
        <v>1</v>
      </c>
      <c r="C169" s="55">
        <v>2</v>
      </c>
      <c r="D169" s="55">
        <v>3</v>
      </c>
      <c r="E169" s="56">
        <v>4</v>
      </c>
      <c r="F169" s="55">
        <v>5</v>
      </c>
      <c r="G169" s="55">
        <v>6</v>
      </c>
      <c r="H169" s="56">
        <v>7</v>
      </c>
      <c r="I169" s="55">
        <v>8</v>
      </c>
      <c r="J169" s="55">
        <v>9</v>
      </c>
      <c r="K169" s="56">
        <v>10</v>
      </c>
      <c r="L169" s="55">
        <v>11</v>
      </c>
      <c r="M169" s="55">
        <v>12</v>
      </c>
      <c r="N169" s="56">
        <v>13</v>
      </c>
      <c r="O169" s="55">
        <v>14</v>
      </c>
      <c r="P169" s="55">
        <v>15</v>
      </c>
      <c r="Q169" s="56">
        <v>16</v>
      </c>
      <c r="R169" s="55">
        <v>17</v>
      </c>
      <c r="S169" s="55">
        <v>18</v>
      </c>
      <c r="T169" s="56">
        <v>19</v>
      </c>
      <c r="U169" s="55">
        <v>20</v>
      </c>
      <c r="V169" s="55">
        <v>21</v>
      </c>
      <c r="W169" s="56">
        <v>22</v>
      </c>
      <c r="X169" s="57">
        <v>23</v>
      </c>
    </row>
    <row r="170" spans="2:24" ht="31.5">
      <c r="B170" s="58" t="s">
        <v>1</v>
      </c>
      <c r="C170" s="59" t="s">
        <v>56</v>
      </c>
      <c r="D170" s="59">
        <f t="shared" ref="D170:I170" si="101">D171+D172+D173+D174</f>
        <v>84</v>
      </c>
      <c r="E170" s="59">
        <f t="shared" ref="E170" si="102">E171+E172+E173+E174</f>
        <v>84</v>
      </c>
      <c r="F170" s="59">
        <f t="shared" si="101"/>
        <v>84</v>
      </c>
      <c r="G170" s="59">
        <f t="shared" si="101"/>
        <v>84</v>
      </c>
      <c r="H170" s="59">
        <f t="shared" si="101"/>
        <v>84</v>
      </c>
      <c r="I170" s="59">
        <f t="shared" si="101"/>
        <v>84</v>
      </c>
      <c r="J170" s="97">
        <v>57730.22</v>
      </c>
      <c r="K170" s="97">
        <v>57744.02</v>
      </c>
      <c r="L170" s="97">
        <v>10704.72</v>
      </c>
      <c r="M170" s="97">
        <f>M171+M172+M173+M174</f>
        <v>41058.800000000003</v>
      </c>
      <c r="N170" s="97">
        <f t="shared" ref="N170:X170" si="103">N171+N172+N173+N174</f>
        <v>41008.800000000003</v>
      </c>
      <c r="O170" s="97">
        <f t="shared" si="103"/>
        <v>7878.25</v>
      </c>
      <c r="P170" s="97">
        <f t="shared" si="103"/>
        <v>41058.800000000003</v>
      </c>
      <c r="Q170" s="97">
        <f t="shared" si="103"/>
        <v>41008.800000000003</v>
      </c>
      <c r="R170" s="97">
        <f t="shared" si="103"/>
        <v>7878.25</v>
      </c>
      <c r="S170" s="98">
        <f t="shared" si="103"/>
        <v>0</v>
      </c>
      <c r="T170" s="59">
        <f t="shared" si="103"/>
        <v>0</v>
      </c>
      <c r="U170" s="59">
        <f t="shared" si="103"/>
        <v>0</v>
      </c>
      <c r="V170" s="59">
        <f t="shared" si="103"/>
        <v>0</v>
      </c>
      <c r="W170" s="59">
        <f t="shared" si="103"/>
        <v>0</v>
      </c>
      <c r="X170" s="60">
        <f t="shared" si="103"/>
        <v>0</v>
      </c>
    </row>
    <row r="171" spans="2:24" ht="31.5">
      <c r="B171" s="61" t="s">
        <v>20</v>
      </c>
      <c r="C171" s="62" t="s">
        <v>57</v>
      </c>
      <c r="D171" s="74">
        <v>0</v>
      </c>
      <c r="E171" s="74">
        <v>0</v>
      </c>
      <c r="F171" s="74">
        <v>0</v>
      </c>
      <c r="G171" s="74">
        <v>0</v>
      </c>
      <c r="H171" s="74">
        <v>0</v>
      </c>
      <c r="I171" s="74">
        <v>0</v>
      </c>
      <c r="J171" s="99" t="s">
        <v>46</v>
      </c>
      <c r="K171" s="99" t="s">
        <v>46</v>
      </c>
      <c r="L171" s="99" t="s">
        <v>46</v>
      </c>
      <c r="M171" s="100">
        <f t="shared" ref="M171" si="104">P171+S171+V171</f>
        <v>0</v>
      </c>
      <c r="N171" s="100">
        <f t="shared" ref="N171" si="105">Q171+T171+W171</f>
        <v>0</v>
      </c>
      <c r="O171" s="100">
        <f t="shared" ref="O171" si="106">R171+U171+X171</f>
        <v>0</v>
      </c>
      <c r="P171" s="101"/>
      <c r="Q171" s="102"/>
      <c r="R171" s="102"/>
      <c r="S171" s="101"/>
      <c r="T171" s="103"/>
      <c r="U171" s="104"/>
      <c r="V171" s="62"/>
      <c r="W171" s="62"/>
      <c r="X171" s="63"/>
    </row>
    <row r="172" spans="2:24">
      <c r="B172" s="61" t="s">
        <v>21</v>
      </c>
      <c r="C172" s="62" t="s">
        <v>58</v>
      </c>
      <c r="D172" s="62">
        <v>57</v>
      </c>
      <c r="E172" s="62">
        <v>57</v>
      </c>
      <c r="F172" s="62">
        <v>57</v>
      </c>
      <c r="G172" s="62">
        <v>57</v>
      </c>
      <c r="H172" s="62">
        <v>57</v>
      </c>
      <c r="I172" s="62">
        <v>57</v>
      </c>
      <c r="J172" s="99" t="s">
        <v>46</v>
      </c>
      <c r="K172" s="99" t="s">
        <v>46</v>
      </c>
      <c r="L172" s="99" t="s">
        <v>46</v>
      </c>
      <c r="M172" s="100">
        <f>P172+S172</f>
        <v>30112.65</v>
      </c>
      <c r="N172" s="100">
        <f t="shared" ref="N172:O174" si="107">Q172+T172</f>
        <v>30112.65</v>
      </c>
      <c r="O172" s="100">
        <f t="shared" si="107"/>
        <v>5949.46</v>
      </c>
      <c r="P172" s="105">
        <v>30112.65</v>
      </c>
      <c r="Q172" s="105">
        <v>30112.65</v>
      </c>
      <c r="R172" s="105">
        <v>5949.46</v>
      </c>
      <c r="S172" s="101"/>
      <c r="T172" s="103">
        <v>0</v>
      </c>
      <c r="U172" s="103">
        <v>0</v>
      </c>
      <c r="V172" s="62"/>
      <c r="W172" s="79"/>
      <c r="X172" s="64"/>
    </row>
    <row r="173" spans="2:24" ht="63">
      <c r="B173" s="61" t="s">
        <v>22</v>
      </c>
      <c r="C173" s="62" t="s">
        <v>59</v>
      </c>
      <c r="D173" s="62">
        <v>21</v>
      </c>
      <c r="E173" s="62">
        <v>21</v>
      </c>
      <c r="F173" s="62">
        <v>21</v>
      </c>
      <c r="G173" s="62">
        <v>21</v>
      </c>
      <c r="H173" s="62">
        <v>21</v>
      </c>
      <c r="I173" s="62">
        <v>21</v>
      </c>
      <c r="J173" s="99" t="s">
        <v>46</v>
      </c>
      <c r="K173" s="99" t="s">
        <v>46</v>
      </c>
      <c r="L173" s="99" t="s">
        <v>46</v>
      </c>
      <c r="M173" s="100">
        <f t="shared" ref="M173:M174" si="108">P173+S173</f>
        <v>9943.4500000000007</v>
      </c>
      <c r="N173" s="100">
        <f t="shared" si="107"/>
        <v>9893.4500000000007</v>
      </c>
      <c r="O173" s="100">
        <f t="shared" si="107"/>
        <v>1664.29</v>
      </c>
      <c r="P173" s="105">
        <v>9943.4500000000007</v>
      </c>
      <c r="Q173" s="105">
        <v>9893.4500000000007</v>
      </c>
      <c r="R173" s="105">
        <v>1664.29</v>
      </c>
      <c r="S173" s="101"/>
      <c r="T173" s="103">
        <v>0</v>
      </c>
      <c r="U173" s="103">
        <v>0</v>
      </c>
      <c r="V173" s="62"/>
      <c r="W173" s="79"/>
      <c r="X173" s="64"/>
    </row>
    <row r="174" spans="2:24" ht="48" thickBot="1">
      <c r="B174" s="65" t="s">
        <v>23</v>
      </c>
      <c r="C174" s="62" t="s">
        <v>85</v>
      </c>
      <c r="D174" s="80">
        <v>6</v>
      </c>
      <c r="E174" s="80">
        <v>6</v>
      </c>
      <c r="F174" s="80">
        <v>6</v>
      </c>
      <c r="G174" s="80">
        <v>6</v>
      </c>
      <c r="H174" s="80">
        <v>6</v>
      </c>
      <c r="I174" s="80">
        <v>6</v>
      </c>
      <c r="J174" s="106" t="s">
        <v>46</v>
      </c>
      <c r="K174" s="106" t="s">
        <v>46</v>
      </c>
      <c r="L174" s="106" t="s">
        <v>46</v>
      </c>
      <c r="M174" s="100">
        <f t="shared" si="108"/>
        <v>1002.7</v>
      </c>
      <c r="N174" s="100">
        <f t="shared" si="107"/>
        <v>1002.7</v>
      </c>
      <c r="O174" s="100">
        <f t="shared" si="107"/>
        <v>264.5</v>
      </c>
      <c r="P174" s="105">
        <v>1002.7</v>
      </c>
      <c r="Q174" s="105">
        <v>1002.7</v>
      </c>
      <c r="R174" s="105">
        <v>264.5</v>
      </c>
      <c r="S174" s="101"/>
      <c r="T174" s="103"/>
      <c r="U174" s="103"/>
      <c r="V174" s="80"/>
      <c r="W174" s="82"/>
      <c r="X174" s="66"/>
    </row>
    <row r="175" spans="2:24" ht="21" thickBot="1">
      <c r="B175" s="431">
        <v>624</v>
      </c>
    </row>
    <row r="176" spans="2:24" ht="12.75" customHeight="1">
      <c r="B176" s="575"/>
      <c r="C176" s="578" t="s">
        <v>0</v>
      </c>
      <c r="D176" s="581" t="s">
        <v>38</v>
      </c>
      <c r="E176" s="582"/>
      <c r="F176" s="581" t="s">
        <v>39</v>
      </c>
      <c r="G176" s="582"/>
      <c r="H176" s="581" t="s">
        <v>37</v>
      </c>
      <c r="I176" s="582"/>
      <c r="J176" s="581" t="s">
        <v>74</v>
      </c>
      <c r="K176" s="582"/>
      <c r="L176" s="585"/>
      <c r="M176" s="581" t="s">
        <v>36</v>
      </c>
      <c r="N176" s="582"/>
      <c r="O176" s="585"/>
      <c r="P176" s="578" t="s">
        <v>32</v>
      </c>
      <c r="Q176" s="578"/>
      <c r="R176" s="578"/>
      <c r="S176" s="578"/>
      <c r="T176" s="578"/>
      <c r="U176" s="578"/>
      <c r="V176" s="578"/>
      <c r="W176" s="589"/>
      <c r="X176" s="590"/>
    </row>
    <row r="177" spans="2:24" ht="12.75" customHeight="1">
      <c r="B177" s="576"/>
      <c r="C177" s="579"/>
      <c r="D177" s="583"/>
      <c r="E177" s="584"/>
      <c r="F177" s="583"/>
      <c r="G177" s="584"/>
      <c r="H177" s="583"/>
      <c r="I177" s="584"/>
      <c r="J177" s="586"/>
      <c r="K177" s="587"/>
      <c r="L177" s="588"/>
      <c r="M177" s="586"/>
      <c r="N177" s="587"/>
      <c r="O177" s="588"/>
      <c r="P177" s="579" t="s">
        <v>53</v>
      </c>
      <c r="Q177" s="579"/>
      <c r="R177" s="579"/>
      <c r="S177" s="579" t="s">
        <v>54</v>
      </c>
      <c r="T177" s="579"/>
      <c r="U177" s="579"/>
      <c r="V177" s="579" t="s">
        <v>55</v>
      </c>
      <c r="W177" s="579"/>
      <c r="X177" s="591"/>
    </row>
    <row r="178" spans="2:24" ht="79.5" thickBot="1">
      <c r="B178" s="577"/>
      <c r="C178" s="580"/>
      <c r="D178" s="210" t="s">
        <v>47</v>
      </c>
      <c r="E178" s="210" t="s">
        <v>14</v>
      </c>
      <c r="F178" s="210" t="s">
        <v>49</v>
      </c>
      <c r="G178" s="210" t="s">
        <v>14</v>
      </c>
      <c r="H178" s="210" t="s">
        <v>49</v>
      </c>
      <c r="I178" s="210" t="s">
        <v>14</v>
      </c>
      <c r="J178" s="210" t="s">
        <v>48</v>
      </c>
      <c r="K178" s="210" t="s">
        <v>19</v>
      </c>
      <c r="L178" s="210" t="s">
        <v>31</v>
      </c>
      <c r="M178" s="210" t="s">
        <v>48</v>
      </c>
      <c r="N178" s="210" t="s">
        <v>19</v>
      </c>
      <c r="O178" s="210" t="s">
        <v>31</v>
      </c>
      <c r="P178" s="210" t="s">
        <v>48</v>
      </c>
      <c r="Q178" s="210" t="s">
        <v>19</v>
      </c>
      <c r="R178" s="210" t="s">
        <v>31</v>
      </c>
      <c r="S178" s="210" t="s">
        <v>48</v>
      </c>
      <c r="T178" s="210" t="s">
        <v>19</v>
      </c>
      <c r="U178" s="210" t="s">
        <v>31</v>
      </c>
      <c r="V178" s="210" t="s">
        <v>48</v>
      </c>
      <c r="W178" s="210" t="s">
        <v>19</v>
      </c>
      <c r="X178" s="53" t="s">
        <v>31</v>
      </c>
    </row>
    <row r="179" spans="2:24" ht="16.5" thickBot="1">
      <c r="B179" s="54">
        <v>1</v>
      </c>
      <c r="C179" s="55">
        <v>2</v>
      </c>
      <c r="D179" s="55">
        <v>3</v>
      </c>
      <c r="E179" s="56">
        <v>4</v>
      </c>
      <c r="F179" s="55">
        <v>5</v>
      </c>
      <c r="G179" s="55">
        <v>6</v>
      </c>
      <c r="H179" s="56">
        <v>7</v>
      </c>
      <c r="I179" s="55">
        <v>8</v>
      </c>
      <c r="J179" s="55">
        <v>9</v>
      </c>
      <c r="K179" s="56">
        <v>10</v>
      </c>
      <c r="L179" s="55">
        <v>11</v>
      </c>
      <c r="M179" s="55">
        <v>12</v>
      </c>
      <c r="N179" s="56">
        <v>13</v>
      </c>
      <c r="O179" s="55">
        <v>14</v>
      </c>
      <c r="P179" s="55">
        <v>15</v>
      </c>
      <c r="Q179" s="56">
        <v>16</v>
      </c>
      <c r="R179" s="55">
        <v>17</v>
      </c>
      <c r="S179" s="55">
        <v>18</v>
      </c>
      <c r="T179" s="56">
        <v>19</v>
      </c>
      <c r="U179" s="55">
        <v>20</v>
      </c>
      <c r="V179" s="55">
        <v>21</v>
      </c>
      <c r="W179" s="56">
        <v>22</v>
      </c>
      <c r="X179" s="57">
        <v>23</v>
      </c>
    </row>
    <row r="180" spans="2:24" ht="31.5">
      <c r="B180" s="58" t="s">
        <v>1</v>
      </c>
      <c r="C180" s="59" t="s">
        <v>56</v>
      </c>
      <c r="D180" s="59">
        <f t="shared" ref="D180:I180" si="109">D181+D182+D183+D184</f>
        <v>24</v>
      </c>
      <c r="E180" s="59">
        <f t="shared" ref="E180" si="110">E181+E182+E183+E184</f>
        <v>24</v>
      </c>
      <c r="F180" s="59">
        <f t="shared" si="109"/>
        <v>23</v>
      </c>
      <c r="G180" s="59">
        <f t="shared" si="109"/>
        <v>23</v>
      </c>
      <c r="H180" s="59">
        <f t="shared" si="109"/>
        <v>23</v>
      </c>
      <c r="I180" s="59">
        <f t="shared" si="109"/>
        <v>23</v>
      </c>
      <c r="J180" s="73">
        <v>18517.849999999999</v>
      </c>
      <c r="K180" s="73">
        <v>18545.849999999999</v>
      </c>
      <c r="L180" s="73">
        <v>4770.88</v>
      </c>
      <c r="M180" s="73">
        <f t="shared" ref="M180:X180" si="111">M181+M182+M183+M184</f>
        <v>12969.619999999999</v>
      </c>
      <c r="N180" s="73">
        <f t="shared" si="111"/>
        <v>12969.619999999999</v>
      </c>
      <c r="O180" s="73">
        <f>O181+O182+O183+O184</f>
        <v>3383.67</v>
      </c>
      <c r="P180" s="73">
        <f t="shared" si="111"/>
        <v>12969.619999999999</v>
      </c>
      <c r="Q180" s="73">
        <f t="shared" si="111"/>
        <v>12969.619999999999</v>
      </c>
      <c r="R180" s="73">
        <f t="shared" si="111"/>
        <v>3383.67</v>
      </c>
      <c r="S180" s="59">
        <f t="shared" si="111"/>
        <v>0</v>
      </c>
      <c r="T180" s="59">
        <f t="shared" si="111"/>
        <v>0</v>
      </c>
      <c r="U180" s="59">
        <f t="shared" si="111"/>
        <v>0</v>
      </c>
      <c r="V180" s="59">
        <f t="shared" si="111"/>
        <v>0</v>
      </c>
      <c r="W180" s="59">
        <f t="shared" si="111"/>
        <v>0</v>
      </c>
      <c r="X180" s="60">
        <f t="shared" si="111"/>
        <v>0</v>
      </c>
    </row>
    <row r="181" spans="2:24" ht="31.5">
      <c r="B181" s="61" t="s">
        <v>20</v>
      </c>
      <c r="C181" s="62" t="s">
        <v>57</v>
      </c>
      <c r="D181" s="312">
        <v>0</v>
      </c>
      <c r="E181" s="312">
        <v>0</v>
      </c>
      <c r="F181" s="312">
        <v>0</v>
      </c>
      <c r="G181" s="313">
        <v>0</v>
      </c>
      <c r="H181" s="313">
        <v>0</v>
      </c>
      <c r="I181" s="313">
        <v>0</v>
      </c>
      <c r="J181" s="104" t="s">
        <v>46</v>
      </c>
      <c r="K181" s="104" t="s">
        <v>46</v>
      </c>
      <c r="L181" s="104" t="s">
        <v>46</v>
      </c>
      <c r="M181" s="62"/>
      <c r="N181" s="62"/>
      <c r="O181" s="62"/>
      <c r="P181" s="62"/>
      <c r="Q181" s="62"/>
      <c r="R181" s="78"/>
      <c r="S181" s="62"/>
      <c r="T181" s="62"/>
      <c r="U181" s="78"/>
      <c r="V181" s="62"/>
      <c r="W181" s="62"/>
      <c r="X181" s="63"/>
    </row>
    <row r="182" spans="2:24">
      <c r="B182" s="61" t="s">
        <v>21</v>
      </c>
      <c r="C182" s="62" t="s">
        <v>58</v>
      </c>
      <c r="D182" s="312">
        <v>19</v>
      </c>
      <c r="E182" s="312">
        <v>19</v>
      </c>
      <c r="F182" s="312">
        <v>18</v>
      </c>
      <c r="G182" s="312">
        <v>18</v>
      </c>
      <c r="H182" s="312">
        <v>18</v>
      </c>
      <c r="I182" s="312">
        <v>18</v>
      </c>
      <c r="J182" s="104" t="s">
        <v>46</v>
      </c>
      <c r="K182" s="104" t="s">
        <v>46</v>
      </c>
      <c r="L182" s="104" t="s">
        <v>46</v>
      </c>
      <c r="M182" s="62">
        <f>P182</f>
        <v>10814.75</v>
      </c>
      <c r="N182" s="62">
        <f t="shared" ref="N182:O183" si="112">Q182</f>
        <v>10814.75</v>
      </c>
      <c r="O182" s="62">
        <f t="shared" si="112"/>
        <v>2783.38</v>
      </c>
      <c r="P182" s="62">
        <v>10814.75</v>
      </c>
      <c r="Q182" s="62">
        <v>10814.75</v>
      </c>
      <c r="R182" s="62">
        <v>2783.38</v>
      </c>
      <c r="S182" s="62"/>
      <c r="T182" s="62"/>
      <c r="U182" s="62"/>
      <c r="V182" s="62"/>
      <c r="W182" s="79"/>
      <c r="X182" s="64"/>
    </row>
    <row r="183" spans="2:24" ht="63">
      <c r="B183" s="61" t="s">
        <v>22</v>
      </c>
      <c r="C183" s="62" t="s">
        <v>59</v>
      </c>
      <c r="D183" s="312">
        <v>5</v>
      </c>
      <c r="E183" s="312">
        <v>5</v>
      </c>
      <c r="F183" s="312">
        <v>5</v>
      </c>
      <c r="G183" s="312">
        <v>5</v>
      </c>
      <c r="H183" s="312">
        <v>5</v>
      </c>
      <c r="I183" s="312">
        <v>5</v>
      </c>
      <c r="J183" s="104" t="s">
        <v>46</v>
      </c>
      <c r="K183" s="104" t="s">
        <v>46</v>
      </c>
      <c r="L183" s="104" t="s">
        <v>46</v>
      </c>
      <c r="M183" s="62">
        <f>P183</f>
        <v>2154.87</v>
      </c>
      <c r="N183" s="62">
        <f t="shared" si="112"/>
        <v>2154.87</v>
      </c>
      <c r="O183" s="62">
        <f t="shared" si="112"/>
        <v>600.29</v>
      </c>
      <c r="P183" s="62">
        <v>2154.87</v>
      </c>
      <c r="Q183" s="62">
        <v>2154.87</v>
      </c>
      <c r="R183" s="62">
        <v>600.29</v>
      </c>
      <c r="S183" s="62"/>
      <c r="T183" s="62"/>
      <c r="U183" s="62"/>
      <c r="V183" s="62"/>
      <c r="W183" s="79"/>
      <c r="X183" s="64"/>
    </row>
    <row r="184" spans="2:24" ht="48" thickBot="1">
      <c r="B184" s="65" t="s">
        <v>23</v>
      </c>
      <c r="C184" s="62" t="s">
        <v>85</v>
      </c>
      <c r="D184" s="314">
        <v>0</v>
      </c>
      <c r="E184" s="314">
        <v>0</v>
      </c>
      <c r="F184" s="314">
        <v>0</v>
      </c>
      <c r="G184" s="314">
        <v>0</v>
      </c>
      <c r="H184" s="314">
        <v>0</v>
      </c>
      <c r="I184" s="314">
        <v>0</v>
      </c>
      <c r="J184" s="315" t="s">
        <v>46</v>
      </c>
      <c r="K184" s="315" t="s">
        <v>46</v>
      </c>
      <c r="L184" s="315" t="s">
        <v>46</v>
      </c>
      <c r="M184" s="80">
        <f t="shared" ref="M184" si="113">P184+S184+V184</f>
        <v>0</v>
      </c>
      <c r="N184" s="80">
        <f t="shared" ref="N184" si="114">Q184+T184+W184</f>
        <v>0</v>
      </c>
      <c r="O184" s="80">
        <f t="shared" ref="O184" si="115">R184+U184+X184</f>
        <v>0</v>
      </c>
      <c r="P184" s="80">
        <v>0</v>
      </c>
      <c r="Q184" s="80">
        <v>0</v>
      </c>
      <c r="R184" s="80">
        <v>0</v>
      </c>
      <c r="S184" s="80"/>
      <c r="T184" s="80"/>
      <c r="U184" s="80"/>
      <c r="V184" s="80"/>
      <c r="W184" s="82"/>
      <c r="X184" s="66"/>
    </row>
    <row r="185" spans="2:24" ht="39" customHeight="1" thickBot="1">
      <c r="B185" s="456">
        <v>643</v>
      </c>
    </row>
    <row r="186" spans="2:24" ht="12.75" customHeight="1">
      <c r="B186" s="575"/>
      <c r="C186" s="578" t="s">
        <v>0</v>
      </c>
      <c r="D186" s="581" t="s">
        <v>38</v>
      </c>
      <c r="E186" s="582"/>
      <c r="F186" s="581" t="s">
        <v>39</v>
      </c>
      <c r="G186" s="582"/>
      <c r="H186" s="581" t="s">
        <v>37</v>
      </c>
      <c r="I186" s="582"/>
      <c r="J186" s="581" t="s">
        <v>74</v>
      </c>
      <c r="K186" s="582"/>
      <c r="L186" s="585"/>
      <c r="M186" s="581" t="s">
        <v>36</v>
      </c>
      <c r="N186" s="582"/>
      <c r="O186" s="585"/>
      <c r="P186" s="578" t="s">
        <v>32</v>
      </c>
      <c r="Q186" s="578"/>
      <c r="R186" s="578"/>
      <c r="S186" s="578"/>
      <c r="T186" s="578"/>
      <c r="U186" s="578"/>
      <c r="V186" s="578"/>
      <c r="W186" s="589"/>
      <c r="X186" s="590"/>
    </row>
    <row r="187" spans="2:24" ht="12.75" customHeight="1">
      <c r="B187" s="576"/>
      <c r="C187" s="579"/>
      <c r="D187" s="583"/>
      <c r="E187" s="584"/>
      <c r="F187" s="583"/>
      <c r="G187" s="584"/>
      <c r="H187" s="583"/>
      <c r="I187" s="584"/>
      <c r="J187" s="586"/>
      <c r="K187" s="587"/>
      <c r="L187" s="588"/>
      <c r="M187" s="586"/>
      <c r="N187" s="587"/>
      <c r="O187" s="588"/>
      <c r="P187" s="579" t="s">
        <v>53</v>
      </c>
      <c r="Q187" s="579"/>
      <c r="R187" s="579"/>
      <c r="S187" s="579" t="s">
        <v>54</v>
      </c>
      <c r="T187" s="579"/>
      <c r="U187" s="579"/>
      <c r="V187" s="579" t="s">
        <v>55</v>
      </c>
      <c r="W187" s="579"/>
      <c r="X187" s="591"/>
    </row>
    <row r="188" spans="2:24" ht="79.5" thickBot="1">
      <c r="B188" s="577"/>
      <c r="C188" s="580"/>
      <c r="D188" s="52" t="s">
        <v>108</v>
      </c>
      <c r="E188" s="52" t="s">
        <v>14</v>
      </c>
      <c r="F188" s="52" t="s">
        <v>109</v>
      </c>
      <c r="G188" s="52" t="s">
        <v>14</v>
      </c>
      <c r="H188" s="52" t="s">
        <v>109</v>
      </c>
      <c r="I188" s="52" t="s">
        <v>14</v>
      </c>
      <c r="J188" s="52" t="s">
        <v>110</v>
      </c>
      <c r="K188" s="52" t="s">
        <v>19</v>
      </c>
      <c r="L188" s="52" t="s">
        <v>31</v>
      </c>
      <c r="M188" s="52" t="s">
        <v>110</v>
      </c>
      <c r="N188" s="52" t="s">
        <v>19</v>
      </c>
      <c r="O188" s="52" t="s">
        <v>31</v>
      </c>
      <c r="P188" s="52" t="s">
        <v>110</v>
      </c>
      <c r="Q188" s="52" t="s">
        <v>19</v>
      </c>
      <c r="R188" s="52" t="s">
        <v>31</v>
      </c>
      <c r="S188" s="52" t="s">
        <v>110</v>
      </c>
      <c r="T188" s="52" t="s">
        <v>19</v>
      </c>
      <c r="U188" s="52" t="s">
        <v>31</v>
      </c>
      <c r="V188" s="52" t="s">
        <v>110</v>
      </c>
      <c r="W188" s="52" t="s">
        <v>19</v>
      </c>
      <c r="X188" s="53" t="s">
        <v>31</v>
      </c>
    </row>
    <row r="189" spans="2:24" ht="16.5" thickBot="1">
      <c r="B189" s="54">
        <v>1</v>
      </c>
      <c r="C189" s="55">
        <v>2</v>
      </c>
      <c r="D189" s="55">
        <v>3</v>
      </c>
      <c r="E189" s="56">
        <v>4</v>
      </c>
      <c r="F189" s="55">
        <v>5</v>
      </c>
      <c r="G189" s="55">
        <v>6</v>
      </c>
      <c r="H189" s="56">
        <v>7</v>
      </c>
      <c r="I189" s="55">
        <v>8</v>
      </c>
      <c r="J189" s="55">
        <v>9</v>
      </c>
      <c r="K189" s="56">
        <v>10</v>
      </c>
      <c r="L189" s="55">
        <v>11</v>
      </c>
      <c r="M189" s="55">
        <v>12</v>
      </c>
      <c r="N189" s="56">
        <v>13</v>
      </c>
      <c r="O189" s="55">
        <v>14</v>
      </c>
      <c r="P189" s="55">
        <v>15</v>
      </c>
      <c r="Q189" s="56">
        <v>16</v>
      </c>
      <c r="R189" s="55">
        <v>17</v>
      </c>
      <c r="S189" s="55">
        <v>18</v>
      </c>
      <c r="T189" s="56">
        <v>19</v>
      </c>
      <c r="U189" s="55">
        <v>20</v>
      </c>
      <c r="V189" s="55">
        <v>21</v>
      </c>
      <c r="W189" s="56">
        <v>22</v>
      </c>
      <c r="X189" s="57">
        <v>23</v>
      </c>
    </row>
    <row r="190" spans="2:24" ht="31.5">
      <c r="B190" s="58" t="s">
        <v>1</v>
      </c>
      <c r="C190" s="59" t="s">
        <v>56</v>
      </c>
      <c r="D190" s="59">
        <f t="shared" ref="D190:I190" si="116">D191+D192+D193+D194</f>
        <v>18</v>
      </c>
      <c r="E190" s="59">
        <f t="shared" ref="E190" si="117">E191+E192+E193+E194</f>
        <v>18</v>
      </c>
      <c r="F190" s="59">
        <f t="shared" si="116"/>
        <v>18</v>
      </c>
      <c r="G190" s="59">
        <f t="shared" si="116"/>
        <v>18</v>
      </c>
      <c r="H190" s="59">
        <f t="shared" si="116"/>
        <v>18</v>
      </c>
      <c r="I190" s="59">
        <f t="shared" si="116"/>
        <v>18</v>
      </c>
      <c r="J190" s="73">
        <v>17160.73</v>
      </c>
      <c r="K190" s="73">
        <v>17160.73</v>
      </c>
      <c r="L190" s="73">
        <v>3399.39</v>
      </c>
      <c r="M190" s="73">
        <f t="shared" ref="M190:X190" si="118">M191+M192+M193+M194</f>
        <v>10046.81</v>
      </c>
      <c r="N190" s="73">
        <f>N191+N192+N193+N194</f>
        <v>10046.81</v>
      </c>
      <c r="O190" s="73">
        <f>O191+O192+O193+O194</f>
        <v>2404.08</v>
      </c>
      <c r="P190" s="73">
        <f t="shared" ref="P190:U190" si="119">P191+P192+P193+P194</f>
        <v>10046.81</v>
      </c>
      <c r="Q190" s="73">
        <f t="shared" si="119"/>
        <v>10046.81</v>
      </c>
      <c r="R190" s="73">
        <f t="shared" si="119"/>
        <v>2404.08</v>
      </c>
      <c r="S190" s="73">
        <v>0</v>
      </c>
      <c r="T190" s="73">
        <f t="shared" si="119"/>
        <v>0</v>
      </c>
      <c r="U190" s="73">
        <f t="shared" si="119"/>
        <v>0</v>
      </c>
      <c r="V190" s="59">
        <f t="shared" si="118"/>
        <v>0</v>
      </c>
      <c r="W190" s="59">
        <f t="shared" si="118"/>
        <v>0</v>
      </c>
      <c r="X190" s="60">
        <f t="shared" si="118"/>
        <v>0</v>
      </c>
    </row>
    <row r="191" spans="2:24" ht="31.5">
      <c r="B191" s="61" t="s">
        <v>20</v>
      </c>
      <c r="C191" s="62" t="s">
        <v>57</v>
      </c>
      <c r="D191" s="74">
        <v>0</v>
      </c>
      <c r="E191" s="74">
        <v>0</v>
      </c>
      <c r="F191" s="74">
        <v>0</v>
      </c>
      <c r="G191" s="74">
        <v>0</v>
      </c>
      <c r="H191" s="74">
        <v>0</v>
      </c>
      <c r="I191" s="74">
        <v>0</v>
      </c>
      <c r="J191" s="75" t="s">
        <v>46</v>
      </c>
      <c r="K191" s="75" t="s">
        <v>46</v>
      </c>
      <c r="L191" s="75" t="s">
        <v>46</v>
      </c>
      <c r="M191" s="76">
        <f t="shared" ref="M191:M193" si="120">P191+S191+V191</f>
        <v>0</v>
      </c>
      <c r="N191" s="76">
        <f t="shared" ref="N191" si="121">Q191+T191+W191</f>
        <v>0</v>
      </c>
      <c r="O191" s="76">
        <f t="shared" ref="O191" si="122">R191+U191+X191</f>
        <v>0</v>
      </c>
      <c r="P191" s="76">
        <v>0</v>
      </c>
      <c r="Q191" s="76">
        <v>0</v>
      </c>
      <c r="R191" s="77">
        <v>0</v>
      </c>
      <c r="S191" s="62">
        <v>0</v>
      </c>
      <c r="T191" s="62">
        <v>0</v>
      </c>
      <c r="U191" s="78">
        <v>0</v>
      </c>
      <c r="V191" s="62">
        <v>0</v>
      </c>
      <c r="W191" s="62">
        <v>0</v>
      </c>
      <c r="X191" s="63">
        <v>0</v>
      </c>
    </row>
    <row r="192" spans="2:24">
      <c r="B192" s="61" t="s">
        <v>21</v>
      </c>
      <c r="C192" s="62" t="s">
        <v>58</v>
      </c>
      <c r="D192" s="62">
        <v>16</v>
      </c>
      <c r="E192" s="62">
        <v>16</v>
      </c>
      <c r="F192" s="62">
        <v>16</v>
      </c>
      <c r="G192" s="62">
        <v>16</v>
      </c>
      <c r="H192" s="62">
        <v>16</v>
      </c>
      <c r="I192" s="62">
        <v>16</v>
      </c>
      <c r="J192" s="75" t="s">
        <v>46</v>
      </c>
      <c r="K192" s="75" t="s">
        <v>46</v>
      </c>
      <c r="L192" s="75" t="s">
        <v>46</v>
      </c>
      <c r="M192" s="76">
        <f>P192</f>
        <v>9733.16</v>
      </c>
      <c r="N192" s="76">
        <f>Q192+T192</f>
        <v>9733.16</v>
      </c>
      <c r="O192" s="76">
        <f>R192+U192</f>
        <v>2367.69</v>
      </c>
      <c r="P192" s="76">
        <v>9733.16</v>
      </c>
      <c r="Q192" s="76">
        <v>9733.16</v>
      </c>
      <c r="R192" s="76">
        <v>2367.69</v>
      </c>
      <c r="S192" s="62">
        <v>0</v>
      </c>
      <c r="T192" s="62">
        <v>0</v>
      </c>
      <c r="U192" s="62">
        <v>0</v>
      </c>
      <c r="V192" s="62">
        <v>0</v>
      </c>
      <c r="W192" s="79">
        <v>0</v>
      </c>
      <c r="X192" s="64">
        <v>0</v>
      </c>
    </row>
    <row r="193" spans="2:24" ht="63">
      <c r="B193" s="61" t="s">
        <v>22</v>
      </c>
      <c r="C193" s="62" t="s">
        <v>59</v>
      </c>
      <c r="D193" s="62">
        <v>0</v>
      </c>
      <c r="E193" s="62">
        <v>0</v>
      </c>
      <c r="F193" s="62">
        <v>0</v>
      </c>
      <c r="G193" s="62">
        <v>0</v>
      </c>
      <c r="H193" s="62">
        <v>0</v>
      </c>
      <c r="I193" s="62">
        <v>0</v>
      </c>
      <c r="J193" s="75" t="s">
        <v>46</v>
      </c>
      <c r="K193" s="75" t="s">
        <v>46</v>
      </c>
      <c r="L193" s="75" t="s">
        <v>46</v>
      </c>
      <c r="M193" s="76">
        <f t="shared" si="120"/>
        <v>0</v>
      </c>
      <c r="N193" s="76">
        <f t="shared" ref="N193" si="123">Q193+T193+W193</f>
        <v>0</v>
      </c>
      <c r="O193" s="76">
        <f t="shared" ref="O193" si="124">R193+U193+X193</f>
        <v>0</v>
      </c>
      <c r="P193" s="76">
        <v>0</v>
      </c>
      <c r="Q193" s="76">
        <v>0</v>
      </c>
      <c r="R193" s="76">
        <v>0</v>
      </c>
      <c r="S193" s="62">
        <v>0</v>
      </c>
      <c r="T193" s="62">
        <v>0</v>
      </c>
      <c r="U193" s="62">
        <v>0</v>
      </c>
      <c r="V193" s="62">
        <v>0</v>
      </c>
      <c r="W193" s="79">
        <v>0</v>
      </c>
      <c r="X193" s="64">
        <v>0</v>
      </c>
    </row>
    <row r="194" spans="2:24" ht="48" thickBot="1">
      <c r="B194" s="65" t="s">
        <v>23</v>
      </c>
      <c r="C194" s="62" t="s">
        <v>85</v>
      </c>
      <c r="D194" s="80">
        <v>2</v>
      </c>
      <c r="E194" s="80">
        <v>2</v>
      </c>
      <c r="F194" s="80">
        <v>2</v>
      </c>
      <c r="G194" s="80">
        <v>2</v>
      </c>
      <c r="H194" s="80">
        <v>2</v>
      </c>
      <c r="I194" s="80">
        <v>2</v>
      </c>
      <c r="J194" s="81" t="s">
        <v>46</v>
      </c>
      <c r="K194" s="81" t="s">
        <v>46</v>
      </c>
      <c r="L194" s="81" t="s">
        <v>46</v>
      </c>
      <c r="M194" s="80">
        <f>P194</f>
        <v>313.64999999999998</v>
      </c>
      <c r="N194" s="80">
        <f>Q194+T194</f>
        <v>313.64999999999998</v>
      </c>
      <c r="O194" s="80">
        <f>R194+U194</f>
        <v>36.39</v>
      </c>
      <c r="P194" s="80">
        <v>313.64999999999998</v>
      </c>
      <c r="Q194" s="80">
        <v>313.64999999999998</v>
      </c>
      <c r="R194" s="80">
        <v>36.39</v>
      </c>
      <c r="S194" s="80">
        <v>0</v>
      </c>
      <c r="T194" s="80">
        <v>0</v>
      </c>
      <c r="U194" s="80">
        <v>0</v>
      </c>
      <c r="V194" s="80">
        <v>0</v>
      </c>
      <c r="W194" s="82">
        <v>0</v>
      </c>
      <c r="X194" s="66">
        <v>0</v>
      </c>
    </row>
  </sheetData>
  <mergeCells count="200">
    <mergeCell ref="B26:C33"/>
    <mergeCell ref="B186:B188"/>
    <mergeCell ref="C186:C188"/>
    <mergeCell ref="D186:E187"/>
    <mergeCell ref="F186:G187"/>
    <mergeCell ref="H186:I187"/>
    <mergeCell ref="J186:L187"/>
    <mergeCell ref="M186:O187"/>
    <mergeCell ref="P186:X186"/>
    <mergeCell ref="P187:R187"/>
    <mergeCell ref="S187:U187"/>
    <mergeCell ref="V187:X187"/>
    <mergeCell ref="B176:B178"/>
    <mergeCell ref="C176:C178"/>
    <mergeCell ref="D176:E177"/>
    <mergeCell ref="F176:G177"/>
    <mergeCell ref="H176:I177"/>
    <mergeCell ref="J176:L177"/>
    <mergeCell ref="M176:O177"/>
    <mergeCell ref="P176:X176"/>
    <mergeCell ref="P177:R177"/>
    <mergeCell ref="S177:U177"/>
    <mergeCell ref="V177:X177"/>
    <mergeCell ref="B166:B168"/>
    <mergeCell ref="C166:C168"/>
    <mergeCell ref="D166:E167"/>
    <mergeCell ref="F166:G167"/>
    <mergeCell ref="H166:I167"/>
    <mergeCell ref="J166:L167"/>
    <mergeCell ref="M166:O167"/>
    <mergeCell ref="P166:X166"/>
    <mergeCell ref="P167:R167"/>
    <mergeCell ref="S167:U167"/>
    <mergeCell ref="V167:X167"/>
    <mergeCell ref="B146:B148"/>
    <mergeCell ref="C146:C148"/>
    <mergeCell ref="D146:E147"/>
    <mergeCell ref="F146:G147"/>
    <mergeCell ref="H146:I147"/>
    <mergeCell ref="J156:L157"/>
    <mergeCell ref="J146:L147"/>
    <mergeCell ref="M146:O147"/>
    <mergeCell ref="P146:X146"/>
    <mergeCell ref="P147:R147"/>
    <mergeCell ref="S147:U147"/>
    <mergeCell ref="V147:X147"/>
    <mergeCell ref="M156:O157"/>
    <mergeCell ref="P156:X156"/>
    <mergeCell ref="P157:R157"/>
    <mergeCell ref="S157:U157"/>
    <mergeCell ref="V157:X157"/>
    <mergeCell ref="B156:B158"/>
    <mergeCell ref="C156:C158"/>
    <mergeCell ref="D156:E157"/>
    <mergeCell ref="F156:G157"/>
    <mergeCell ref="H156:I157"/>
    <mergeCell ref="B136:B138"/>
    <mergeCell ref="C136:C138"/>
    <mergeCell ref="D136:E137"/>
    <mergeCell ref="F136:G137"/>
    <mergeCell ref="H136:I137"/>
    <mergeCell ref="J136:L137"/>
    <mergeCell ref="M136:O137"/>
    <mergeCell ref="P136:X136"/>
    <mergeCell ref="P137:R137"/>
    <mergeCell ref="S137:U137"/>
    <mergeCell ref="V137:X137"/>
    <mergeCell ref="B126:B128"/>
    <mergeCell ref="C126:C128"/>
    <mergeCell ref="D126:E127"/>
    <mergeCell ref="F126:G127"/>
    <mergeCell ref="H126:I127"/>
    <mergeCell ref="J126:L127"/>
    <mergeCell ref="M126:O127"/>
    <mergeCell ref="P126:X126"/>
    <mergeCell ref="P127:R127"/>
    <mergeCell ref="S127:U127"/>
    <mergeCell ref="V127:X127"/>
    <mergeCell ref="B116:B118"/>
    <mergeCell ref="C116:C118"/>
    <mergeCell ref="D116:E117"/>
    <mergeCell ref="F116:G117"/>
    <mergeCell ref="H116:I117"/>
    <mergeCell ref="J116:L117"/>
    <mergeCell ref="M116:O117"/>
    <mergeCell ref="P116:X116"/>
    <mergeCell ref="P117:R117"/>
    <mergeCell ref="S117:U117"/>
    <mergeCell ref="V117:X117"/>
    <mergeCell ref="B106:B108"/>
    <mergeCell ref="C106:C108"/>
    <mergeCell ref="D106:E107"/>
    <mergeCell ref="F106:G107"/>
    <mergeCell ref="H106:I107"/>
    <mergeCell ref="J106:L107"/>
    <mergeCell ref="M106:O107"/>
    <mergeCell ref="P106:X106"/>
    <mergeCell ref="P107:R107"/>
    <mergeCell ref="S107:U107"/>
    <mergeCell ref="V107:X107"/>
    <mergeCell ref="B96:B98"/>
    <mergeCell ref="C96:C98"/>
    <mergeCell ref="D96:E97"/>
    <mergeCell ref="F96:G97"/>
    <mergeCell ref="H96:I97"/>
    <mergeCell ref="J96:L97"/>
    <mergeCell ref="M96:O97"/>
    <mergeCell ref="P96:X96"/>
    <mergeCell ref="P97:R97"/>
    <mergeCell ref="S97:U97"/>
    <mergeCell ref="V97:X97"/>
    <mergeCell ref="B86:B88"/>
    <mergeCell ref="C86:C88"/>
    <mergeCell ref="D86:E87"/>
    <mergeCell ref="F86:G87"/>
    <mergeCell ref="H86:I87"/>
    <mergeCell ref="J86:L87"/>
    <mergeCell ref="M86:O87"/>
    <mergeCell ref="P86:X86"/>
    <mergeCell ref="P87:R87"/>
    <mergeCell ref="S87:U87"/>
    <mergeCell ref="V87:X87"/>
    <mergeCell ref="B76:B78"/>
    <mergeCell ref="C76:C78"/>
    <mergeCell ref="D76:E77"/>
    <mergeCell ref="F76:G77"/>
    <mergeCell ref="H76:I77"/>
    <mergeCell ref="J76:L77"/>
    <mergeCell ref="M76:O77"/>
    <mergeCell ref="P76:X76"/>
    <mergeCell ref="P77:R77"/>
    <mergeCell ref="S77:U77"/>
    <mergeCell ref="V77:X77"/>
    <mergeCell ref="B66:B68"/>
    <mergeCell ref="C66:C68"/>
    <mergeCell ref="D66:E67"/>
    <mergeCell ref="F66:G67"/>
    <mergeCell ref="H66:I67"/>
    <mergeCell ref="J66:L67"/>
    <mergeCell ref="M66:O67"/>
    <mergeCell ref="P66:X66"/>
    <mergeCell ref="P67:R67"/>
    <mergeCell ref="S67:U67"/>
    <mergeCell ref="V67:X67"/>
    <mergeCell ref="B56:B58"/>
    <mergeCell ref="C56:C58"/>
    <mergeCell ref="D56:E57"/>
    <mergeCell ref="F56:G57"/>
    <mergeCell ref="H56:I57"/>
    <mergeCell ref="J56:L57"/>
    <mergeCell ref="M56:O57"/>
    <mergeCell ref="P56:X56"/>
    <mergeCell ref="P57:R57"/>
    <mergeCell ref="S57:U57"/>
    <mergeCell ref="V57:X57"/>
    <mergeCell ref="B46:B48"/>
    <mergeCell ref="C46:C48"/>
    <mergeCell ref="D46:E47"/>
    <mergeCell ref="F46:G47"/>
    <mergeCell ref="H46:I47"/>
    <mergeCell ref="J46:L47"/>
    <mergeCell ref="M46:O47"/>
    <mergeCell ref="P46:X46"/>
    <mergeCell ref="P47:R47"/>
    <mergeCell ref="S47:U47"/>
    <mergeCell ref="V47:X47"/>
    <mergeCell ref="S1:X1"/>
    <mergeCell ref="R3:X3"/>
    <mergeCell ref="R4:X4"/>
    <mergeCell ref="B9:X9"/>
    <mergeCell ref="B10:X10"/>
    <mergeCell ref="R5:X5"/>
    <mergeCell ref="R6:X6"/>
    <mergeCell ref="R7:X7"/>
    <mergeCell ref="B36:B38"/>
    <mergeCell ref="C36:C38"/>
    <mergeCell ref="D36:E37"/>
    <mergeCell ref="F36:G37"/>
    <mergeCell ref="H36:I37"/>
    <mergeCell ref="J36:L37"/>
    <mergeCell ref="M36:O37"/>
    <mergeCell ref="P36:X36"/>
    <mergeCell ref="P37:R37"/>
    <mergeCell ref="S37:U37"/>
    <mergeCell ref="V37:X37"/>
    <mergeCell ref="M16:O17"/>
    <mergeCell ref="P16:X16"/>
    <mergeCell ref="P17:R17"/>
    <mergeCell ref="S17:U17"/>
    <mergeCell ref="V17:X17"/>
    <mergeCell ref="C25:X25"/>
    <mergeCell ref="B11:X11"/>
    <mergeCell ref="B13:X13"/>
    <mergeCell ref="B14:X14"/>
    <mergeCell ref="B16:B18"/>
    <mergeCell ref="C16:C18"/>
    <mergeCell ref="D16:E17"/>
    <mergeCell ref="F16:G17"/>
    <mergeCell ref="H16:I17"/>
    <mergeCell ref="J16:L17"/>
  </mergeCells>
  <pageMargins left="0.39370078740157483" right="0.39370078740157483" top="0.78740157480314965" bottom="0.39370078740157483" header="0.86614173228346458" footer="0.51181102362204722"/>
  <pageSetup paperSize="9" scale="35" orientation="landscape" r:id="rId1"/>
  <headerFooter alignWithMargins="0"/>
  <rowBreaks count="2" manualBreakCount="2">
    <brk id="75" max="23" man="1"/>
    <brk id="135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X86"/>
  <sheetViews>
    <sheetView view="pageBreakPreview" topLeftCell="A13" zoomScale="60" zoomScaleNormal="100" workbookViewId="0">
      <selection activeCell="I60" sqref="I60"/>
    </sheetView>
  </sheetViews>
  <sheetFormatPr defaultRowHeight="12.75"/>
  <cols>
    <col min="1" max="1" width="4.28515625" style="9" customWidth="1"/>
    <col min="2" max="2" width="8.42578125" style="9" customWidth="1"/>
    <col min="3" max="3" width="18.140625" style="9" customWidth="1"/>
    <col min="4" max="4" width="15" style="9" customWidth="1"/>
    <col min="5" max="5" width="13.85546875" style="9" customWidth="1"/>
    <col min="6" max="6" width="15.140625" style="9" customWidth="1"/>
    <col min="7" max="7" width="14.140625" style="9" customWidth="1"/>
    <col min="8" max="8" width="13.85546875" style="9" customWidth="1"/>
    <col min="9" max="9" width="14" style="9" customWidth="1"/>
    <col min="10" max="10" width="17.42578125" style="9" customWidth="1"/>
    <col min="11" max="11" width="17.7109375" style="9" customWidth="1"/>
    <col min="12" max="12" width="17.5703125" style="9" customWidth="1"/>
    <col min="13" max="13" width="17.28515625" style="9" customWidth="1"/>
    <col min="14" max="14" width="17.140625" style="9" customWidth="1"/>
    <col min="15" max="15" width="18.140625" style="9" customWidth="1"/>
    <col min="16" max="16" width="16.42578125" style="9" customWidth="1"/>
    <col min="17" max="17" width="18.42578125" style="9" customWidth="1"/>
    <col min="18" max="18" width="18" style="9" customWidth="1"/>
    <col min="19" max="20" width="17.7109375" style="9" customWidth="1"/>
    <col min="21" max="21" width="18" style="9" customWidth="1"/>
    <col min="22" max="24" width="16.42578125" style="9" customWidth="1"/>
    <col min="25" max="16384" width="9.140625" style="9"/>
  </cols>
  <sheetData>
    <row r="1" spans="2:24" ht="38.25">
      <c r="S1" s="613" t="s">
        <v>42</v>
      </c>
      <c r="T1" s="613"/>
      <c r="U1" s="613"/>
      <c r="V1" s="613"/>
      <c r="W1" s="613"/>
      <c r="X1" s="613"/>
    </row>
    <row r="2" spans="2:24" ht="21" customHeight="1">
      <c r="S2" s="20"/>
      <c r="T2" s="21"/>
      <c r="U2" s="21"/>
      <c r="V2" s="20"/>
      <c r="W2" s="20"/>
      <c r="X2" s="20"/>
    </row>
    <row r="3" spans="2:24" ht="23.25">
      <c r="R3" s="614" t="s">
        <v>75</v>
      </c>
      <c r="S3" s="614"/>
      <c r="T3" s="614"/>
      <c r="U3" s="614"/>
      <c r="V3" s="614"/>
      <c r="W3" s="614"/>
      <c r="X3" s="614"/>
    </row>
    <row r="4" spans="2:24" ht="23.25" customHeight="1">
      <c r="R4" s="615" t="s">
        <v>80</v>
      </c>
      <c r="S4" s="614"/>
      <c r="T4" s="614"/>
      <c r="U4" s="614"/>
      <c r="V4" s="614"/>
      <c r="W4" s="614"/>
      <c r="X4" s="614"/>
    </row>
    <row r="5" spans="2:24" ht="23.25" customHeight="1">
      <c r="R5" s="615" t="s">
        <v>81</v>
      </c>
      <c r="S5" s="615"/>
      <c r="T5" s="615"/>
      <c r="U5" s="615"/>
      <c r="V5" s="615"/>
      <c r="W5" s="615"/>
      <c r="X5" s="615"/>
    </row>
    <row r="6" spans="2:24" ht="23.25" customHeight="1">
      <c r="R6" s="615" t="s">
        <v>82</v>
      </c>
      <c r="S6" s="615"/>
      <c r="T6" s="615"/>
      <c r="U6" s="615"/>
      <c r="V6" s="615"/>
      <c r="W6" s="615"/>
      <c r="X6" s="615"/>
    </row>
    <row r="7" spans="2:24" ht="23.25" customHeight="1">
      <c r="R7" s="615" t="s">
        <v>78</v>
      </c>
      <c r="S7" s="615"/>
      <c r="T7" s="615"/>
      <c r="U7" s="615"/>
      <c r="V7" s="615"/>
      <c r="W7" s="615"/>
      <c r="X7" s="615"/>
    </row>
    <row r="8" spans="2:24" ht="38.25">
      <c r="B8" s="613" t="s">
        <v>41</v>
      </c>
      <c r="C8" s="613"/>
      <c r="D8" s="613"/>
      <c r="E8" s="613"/>
      <c r="F8" s="613"/>
      <c r="G8" s="613"/>
      <c r="H8" s="613"/>
      <c r="I8" s="613"/>
      <c r="J8" s="613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</row>
    <row r="9" spans="2:24" ht="34.5" customHeight="1">
      <c r="B9" s="613" t="s">
        <v>86</v>
      </c>
      <c r="C9" s="613"/>
      <c r="D9" s="613"/>
      <c r="E9" s="613"/>
      <c r="F9" s="613"/>
      <c r="G9" s="613"/>
      <c r="H9" s="613"/>
      <c r="I9" s="613"/>
      <c r="J9" s="613"/>
      <c r="K9" s="613"/>
      <c r="L9" s="613"/>
      <c r="M9" s="613"/>
      <c r="N9" s="613"/>
      <c r="O9" s="613"/>
      <c r="P9" s="613"/>
      <c r="Q9" s="613"/>
      <c r="R9" s="613"/>
      <c r="S9" s="613"/>
      <c r="T9" s="613"/>
      <c r="U9" s="613"/>
      <c r="V9" s="613"/>
      <c r="W9" s="613"/>
      <c r="X9" s="613"/>
    </row>
    <row r="10" spans="2:24" ht="30" customHeight="1">
      <c r="B10" s="613" t="s">
        <v>87</v>
      </c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3"/>
    </row>
    <row r="11" spans="2:24" ht="25.5">
      <c r="B11" s="605" t="s">
        <v>123</v>
      </c>
      <c r="C11" s="616"/>
      <c r="D11" s="616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</row>
    <row r="12" spans="2:24" ht="27" customHeight="1">
      <c r="B12" s="605" t="s">
        <v>98</v>
      </c>
      <c r="C12" s="606"/>
      <c r="D12" s="606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S12" s="606"/>
      <c r="T12" s="606"/>
      <c r="U12" s="606"/>
      <c r="V12" s="606"/>
      <c r="W12" s="606"/>
      <c r="X12" s="606"/>
    </row>
    <row r="13" spans="2:24" ht="18.75">
      <c r="B13" s="535" t="s">
        <v>12</v>
      </c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  <c r="N13" s="535"/>
      <c r="O13" s="535"/>
      <c r="P13" s="535"/>
      <c r="Q13" s="535"/>
      <c r="R13" s="535"/>
      <c r="S13" s="535"/>
      <c r="T13" s="535"/>
      <c r="U13" s="535"/>
      <c r="V13" s="535"/>
      <c r="W13" s="535"/>
      <c r="X13" s="535"/>
    </row>
    <row r="14" spans="2:24" ht="30.75" customHeight="1" thickBot="1"/>
    <row r="15" spans="2:24" ht="15.75" customHeight="1">
      <c r="B15" s="607"/>
      <c r="C15" s="594" t="s">
        <v>30</v>
      </c>
      <c r="D15" s="597" t="s">
        <v>38</v>
      </c>
      <c r="E15" s="598"/>
      <c r="F15" s="597" t="s">
        <v>39</v>
      </c>
      <c r="G15" s="598"/>
      <c r="H15" s="597" t="s">
        <v>37</v>
      </c>
      <c r="I15" s="598"/>
      <c r="J15" s="597" t="s">
        <v>50</v>
      </c>
      <c r="K15" s="598"/>
      <c r="L15" s="599"/>
      <c r="M15" s="597" t="s">
        <v>36</v>
      </c>
      <c r="N15" s="598"/>
      <c r="O15" s="599"/>
      <c r="P15" s="594" t="s">
        <v>32</v>
      </c>
      <c r="Q15" s="594"/>
      <c r="R15" s="594"/>
      <c r="S15" s="594"/>
      <c r="T15" s="594"/>
      <c r="U15" s="594"/>
      <c r="V15" s="594"/>
      <c r="W15" s="595"/>
      <c r="X15" s="596"/>
    </row>
    <row r="16" spans="2:24" ht="41.25" customHeight="1">
      <c r="B16" s="608"/>
      <c r="C16" s="603"/>
      <c r="D16" s="611"/>
      <c r="E16" s="612"/>
      <c r="F16" s="611"/>
      <c r="G16" s="612"/>
      <c r="H16" s="611"/>
      <c r="I16" s="612"/>
      <c r="J16" s="600"/>
      <c r="K16" s="601"/>
      <c r="L16" s="602"/>
      <c r="M16" s="600"/>
      <c r="N16" s="601"/>
      <c r="O16" s="602"/>
      <c r="P16" s="603" t="s">
        <v>53</v>
      </c>
      <c r="Q16" s="603"/>
      <c r="R16" s="603"/>
      <c r="S16" s="603" t="s">
        <v>54</v>
      </c>
      <c r="T16" s="603"/>
      <c r="U16" s="603"/>
      <c r="V16" s="603" t="s">
        <v>33</v>
      </c>
      <c r="W16" s="603"/>
      <c r="X16" s="604"/>
    </row>
    <row r="17" spans="2:24" ht="68.25" customHeight="1" thickBot="1">
      <c r="B17" s="609"/>
      <c r="C17" s="610"/>
      <c r="D17" s="211" t="s">
        <v>47</v>
      </c>
      <c r="E17" s="211" t="s">
        <v>14</v>
      </c>
      <c r="F17" s="211" t="s">
        <v>47</v>
      </c>
      <c r="G17" s="211" t="s">
        <v>14</v>
      </c>
      <c r="H17" s="211" t="s">
        <v>47</v>
      </c>
      <c r="I17" s="211" t="s">
        <v>14</v>
      </c>
      <c r="J17" s="211" t="s">
        <v>48</v>
      </c>
      <c r="K17" s="211" t="s">
        <v>19</v>
      </c>
      <c r="L17" s="211" t="s">
        <v>31</v>
      </c>
      <c r="M17" s="211" t="s">
        <v>48</v>
      </c>
      <c r="N17" s="211" t="s">
        <v>19</v>
      </c>
      <c r="O17" s="211" t="s">
        <v>31</v>
      </c>
      <c r="P17" s="211" t="s">
        <v>48</v>
      </c>
      <c r="Q17" s="211" t="s">
        <v>19</v>
      </c>
      <c r="R17" s="211" t="s">
        <v>31</v>
      </c>
      <c r="S17" s="211" t="s">
        <v>48</v>
      </c>
      <c r="T17" s="211" t="s">
        <v>19</v>
      </c>
      <c r="U17" s="211" t="s">
        <v>31</v>
      </c>
      <c r="V17" s="211" t="s">
        <v>48</v>
      </c>
      <c r="W17" s="211" t="s">
        <v>19</v>
      </c>
      <c r="X17" s="27" t="s">
        <v>31</v>
      </c>
    </row>
    <row r="18" spans="2:24" ht="13.5" thickBot="1">
      <c r="B18" s="284">
        <v>1</v>
      </c>
      <c r="C18" s="28">
        <v>2</v>
      </c>
      <c r="D18" s="28">
        <v>3</v>
      </c>
      <c r="E18" s="28">
        <v>4</v>
      </c>
      <c r="F18" s="28">
        <v>5</v>
      </c>
      <c r="G18" s="28">
        <v>6</v>
      </c>
      <c r="H18" s="28">
        <v>7</v>
      </c>
      <c r="I18" s="28">
        <v>8</v>
      </c>
      <c r="J18" s="28">
        <v>9</v>
      </c>
      <c r="K18" s="28">
        <v>10</v>
      </c>
      <c r="L18" s="28">
        <v>11</v>
      </c>
      <c r="M18" s="28">
        <v>12</v>
      </c>
      <c r="N18" s="28">
        <v>13</v>
      </c>
      <c r="O18" s="28">
        <v>14</v>
      </c>
      <c r="P18" s="28">
        <v>15</v>
      </c>
      <c r="Q18" s="28">
        <v>16</v>
      </c>
      <c r="R18" s="28">
        <v>17</v>
      </c>
      <c r="S18" s="28">
        <v>18</v>
      </c>
      <c r="T18" s="28">
        <v>19</v>
      </c>
      <c r="U18" s="28">
        <v>20</v>
      </c>
      <c r="V18" s="28">
        <v>21</v>
      </c>
      <c r="W18" s="28">
        <v>22</v>
      </c>
      <c r="X18" s="30">
        <v>23</v>
      </c>
    </row>
    <row r="19" spans="2:24" ht="38.25">
      <c r="B19" s="285" t="s">
        <v>1</v>
      </c>
      <c r="C19" s="286" t="s">
        <v>3</v>
      </c>
      <c r="D19" s="17">
        <f>SUM(D20:D22)</f>
        <v>12438.970000000001</v>
      </c>
      <c r="E19" s="17">
        <f t="shared" ref="E19:X19" si="0">SUM(E20:E22)</f>
        <v>12154.240000000002</v>
      </c>
      <c r="F19" s="17">
        <f t="shared" si="0"/>
        <v>12328.6</v>
      </c>
      <c r="G19" s="17">
        <f t="shared" si="0"/>
        <v>12030.1</v>
      </c>
      <c r="H19" s="17">
        <f t="shared" si="0"/>
        <v>8880.4</v>
      </c>
      <c r="I19" s="17">
        <f t="shared" si="0"/>
        <v>8586.9</v>
      </c>
      <c r="J19" s="17">
        <f t="shared" si="0"/>
        <v>4501249.47</v>
      </c>
      <c r="K19" s="17">
        <f t="shared" si="0"/>
        <v>4626948.49</v>
      </c>
      <c r="L19" s="17">
        <f t="shared" si="0"/>
        <v>964108.22</v>
      </c>
      <c r="M19" s="17">
        <f t="shared" si="0"/>
        <v>2529581.8000000003</v>
      </c>
      <c r="N19" s="17">
        <f t="shared" si="0"/>
        <v>2548834.9599999995</v>
      </c>
      <c r="O19" s="17">
        <f t="shared" si="0"/>
        <v>506115.57999999996</v>
      </c>
      <c r="P19" s="17">
        <f t="shared" si="0"/>
        <v>876584.4</v>
      </c>
      <c r="Q19" s="17">
        <f t="shared" si="0"/>
        <v>886568.49</v>
      </c>
      <c r="R19" s="17">
        <f t="shared" si="0"/>
        <v>178288.48</v>
      </c>
      <c r="S19" s="17">
        <f t="shared" si="0"/>
        <v>1579194.4400000002</v>
      </c>
      <c r="T19" s="17">
        <f t="shared" si="0"/>
        <v>1587546.25</v>
      </c>
      <c r="U19" s="17">
        <f t="shared" si="0"/>
        <v>309934.28999999998</v>
      </c>
      <c r="V19" s="17">
        <f t="shared" si="0"/>
        <v>73802.959999999992</v>
      </c>
      <c r="W19" s="17">
        <f t="shared" si="0"/>
        <v>74720.22</v>
      </c>
      <c r="X19" s="17">
        <f t="shared" si="0"/>
        <v>17892.810000000001</v>
      </c>
    </row>
    <row r="20" spans="2:24" ht="25.5">
      <c r="B20" s="287" t="s">
        <v>20</v>
      </c>
      <c r="C20" s="288" t="s">
        <v>16</v>
      </c>
      <c r="D20" s="18">
        <f>D45+D61+D76</f>
        <v>13</v>
      </c>
      <c r="E20" s="18">
        <f t="shared" ref="E20:X22" si="1">E45+E61+E76</f>
        <v>13</v>
      </c>
      <c r="F20" s="18">
        <f t="shared" si="1"/>
        <v>12</v>
      </c>
      <c r="G20" s="18">
        <f t="shared" si="1"/>
        <v>12</v>
      </c>
      <c r="H20" s="18">
        <f t="shared" si="1"/>
        <v>12</v>
      </c>
      <c r="I20" s="18">
        <f t="shared" si="1"/>
        <v>12</v>
      </c>
      <c r="J20" s="18">
        <f t="shared" si="1"/>
        <v>8159.66</v>
      </c>
      <c r="K20" s="18">
        <f t="shared" si="1"/>
        <v>8159.66</v>
      </c>
      <c r="L20" s="18">
        <f t="shared" si="1"/>
        <v>1362.08</v>
      </c>
      <c r="M20" s="18">
        <f t="shared" si="1"/>
        <v>5435.21</v>
      </c>
      <c r="N20" s="18">
        <f t="shared" si="1"/>
        <v>5435.21</v>
      </c>
      <c r="O20" s="18">
        <f t="shared" si="1"/>
        <v>1080</v>
      </c>
      <c r="P20" s="18">
        <f t="shared" si="1"/>
        <v>5435.21</v>
      </c>
      <c r="Q20" s="18">
        <f t="shared" si="1"/>
        <v>5435.21</v>
      </c>
      <c r="R20" s="18">
        <f t="shared" si="1"/>
        <v>1080</v>
      </c>
      <c r="S20" s="18">
        <f t="shared" si="1"/>
        <v>0</v>
      </c>
      <c r="T20" s="18">
        <f t="shared" si="1"/>
        <v>0</v>
      </c>
      <c r="U20" s="18">
        <f t="shared" si="1"/>
        <v>0</v>
      </c>
      <c r="V20" s="18">
        <f t="shared" si="1"/>
        <v>0</v>
      </c>
      <c r="W20" s="18">
        <f t="shared" si="1"/>
        <v>0</v>
      </c>
      <c r="X20" s="18">
        <f t="shared" si="1"/>
        <v>0</v>
      </c>
    </row>
    <row r="21" spans="2:24" ht="25.5">
      <c r="B21" s="287" t="s">
        <v>21</v>
      </c>
      <c r="C21" s="288" t="s">
        <v>17</v>
      </c>
      <c r="D21" s="18">
        <f t="shared" ref="D21:S22" si="2">D46+D62+D77</f>
        <v>11271.650000000001</v>
      </c>
      <c r="E21" s="18">
        <f t="shared" si="2"/>
        <v>10987.630000000001</v>
      </c>
      <c r="F21" s="18">
        <f t="shared" si="2"/>
        <v>11167.99</v>
      </c>
      <c r="G21" s="18">
        <f t="shared" si="2"/>
        <v>10871.45</v>
      </c>
      <c r="H21" s="18">
        <f t="shared" si="2"/>
        <v>8076.8</v>
      </c>
      <c r="I21" s="18">
        <f t="shared" si="2"/>
        <v>7757.9</v>
      </c>
      <c r="J21" s="18">
        <f t="shared" si="2"/>
        <v>4103416.63</v>
      </c>
      <c r="K21" s="18">
        <f t="shared" si="2"/>
        <v>4202845.3100000005</v>
      </c>
      <c r="L21" s="18">
        <f t="shared" si="2"/>
        <v>881898.27</v>
      </c>
      <c r="M21" s="18">
        <f t="shared" si="2"/>
        <v>2293371.62</v>
      </c>
      <c r="N21" s="18">
        <f t="shared" si="2"/>
        <v>2304122.4899999998</v>
      </c>
      <c r="O21" s="18">
        <f t="shared" si="2"/>
        <v>457784.18999999994</v>
      </c>
      <c r="P21" s="18">
        <f t="shared" si="2"/>
        <v>752124.94000000006</v>
      </c>
      <c r="Q21" s="18">
        <f t="shared" si="2"/>
        <v>753961.43</v>
      </c>
      <c r="R21" s="18">
        <f t="shared" si="2"/>
        <v>151825.58000000002</v>
      </c>
      <c r="S21" s="18">
        <f t="shared" si="2"/>
        <v>1475788.86</v>
      </c>
      <c r="T21" s="18">
        <f t="shared" si="1"/>
        <v>1484140.67</v>
      </c>
      <c r="U21" s="18">
        <f t="shared" si="1"/>
        <v>290388.84999999998</v>
      </c>
      <c r="V21" s="18">
        <f t="shared" si="1"/>
        <v>65457.82</v>
      </c>
      <c r="W21" s="18">
        <f t="shared" si="1"/>
        <v>66020.39</v>
      </c>
      <c r="X21" s="18">
        <f t="shared" si="1"/>
        <v>15569.76</v>
      </c>
    </row>
    <row r="22" spans="2:24" ht="25.5">
      <c r="B22" s="287" t="s">
        <v>22</v>
      </c>
      <c r="C22" s="288" t="s">
        <v>18</v>
      </c>
      <c r="D22" s="18">
        <f t="shared" si="2"/>
        <v>1154.32</v>
      </c>
      <c r="E22" s="18">
        <f t="shared" si="1"/>
        <v>1153.6099999999999</v>
      </c>
      <c r="F22" s="18">
        <f t="shared" si="1"/>
        <v>1148.6099999999999</v>
      </c>
      <c r="G22" s="18">
        <f t="shared" si="1"/>
        <v>1146.6499999999999</v>
      </c>
      <c r="H22" s="18">
        <f t="shared" si="1"/>
        <v>791.6</v>
      </c>
      <c r="I22" s="18">
        <f t="shared" si="1"/>
        <v>817</v>
      </c>
      <c r="J22" s="18">
        <f t="shared" si="1"/>
        <v>389673.18</v>
      </c>
      <c r="K22" s="18">
        <f t="shared" si="1"/>
        <v>415943.52</v>
      </c>
      <c r="L22" s="18">
        <f t="shared" si="1"/>
        <v>80847.87</v>
      </c>
      <c r="M22" s="18">
        <f t="shared" si="1"/>
        <v>230774.97000000003</v>
      </c>
      <c r="N22" s="18">
        <f t="shared" si="1"/>
        <v>239277.25999999998</v>
      </c>
      <c r="O22" s="18">
        <f t="shared" si="1"/>
        <v>47251.39</v>
      </c>
      <c r="P22" s="18">
        <f t="shared" si="1"/>
        <v>119024.25</v>
      </c>
      <c r="Q22" s="18">
        <f t="shared" si="1"/>
        <v>127171.85</v>
      </c>
      <c r="R22" s="18">
        <f t="shared" si="1"/>
        <v>25382.9</v>
      </c>
      <c r="S22" s="18">
        <f t="shared" si="1"/>
        <v>103405.58</v>
      </c>
      <c r="T22" s="18">
        <f t="shared" si="1"/>
        <v>103405.58</v>
      </c>
      <c r="U22" s="18">
        <f t="shared" si="1"/>
        <v>19545.439999999999</v>
      </c>
      <c r="V22" s="18">
        <f t="shared" si="1"/>
        <v>8345.14</v>
      </c>
      <c r="W22" s="18">
        <f t="shared" si="1"/>
        <v>8699.83</v>
      </c>
      <c r="X22" s="18">
        <f t="shared" si="1"/>
        <v>2323.0500000000002</v>
      </c>
    </row>
    <row r="23" spans="2:24" ht="54" customHeight="1">
      <c r="B23" s="289" t="s">
        <v>2</v>
      </c>
      <c r="C23" s="290" t="s">
        <v>34</v>
      </c>
      <c r="D23" s="291">
        <f>SUM(D24:D29)</f>
        <v>12438.970000000001</v>
      </c>
      <c r="E23" s="291">
        <f t="shared" ref="E23:X23" si="3">SUM(E24:E29)</f>
        <v>12154.240000000002</v>
      </c>
      <c r="F23" s="291">
        <f t="shared" si="3"/>
        <v>12328.6</v>
      </c>
      <c r="G23" s="291">
        <f t="shared" si="3"/>
        <v>12030.1</v>
      </c>
      <c r="H23" s="291">
        <f t="shared" si="3"/>
        <v>8880.6</v>
      </c>
      <c r="I23" s="291">
        <f t="shared" si="3"/>
        <v>8586.9</v>
      </c>
      <c r="J23" s="291">
        <f t="shared" si="3"/>
        <v>4501249.4700000007</v>
      </c>
      <c r="K23" s="291">
        <f t="shared" si="3"/>
        <v>4626948.49</v>
      </c>
      <c r="L23" s="291">
        <f t="shared" si="3"/>
        <v>964108.22</v>
      </c>
      <c r="M23" s="291">
        <f t="shared" si="3"/>
        <v>2529581.7999999998</v>
      </c>
      <c r="N23" s="291">
        <f t="shared" si="3"/>
        <v>2548834.9600000004</v>
      </c>
      <c r="O23" s="291">
        <f t="shared" si="3"/>
        <v>506115.58</v>
      </c>
      <c r="P23" s="291">
        <f t="shared" si="3"/>
        <v>876584.4</v>
      </c>
      <c r="Q23" s="291">
        <f t="shared" si="3"/>
        <v>886568.48999999987</v>
      </c>
      <c r="R23" s="291">
        <f t="shared" si="3"/>
        <v>178288.47999999998</v>
      </c>
      <c r="S23" s="291">
        <f t="shared" si="3"/>
        <v>1579194.44</v>
      </c>
      <c r="T23" s="291">
        <f t="shared" si="3"/>
        <v>1587546.25</v>
      </c>
      <c r="U23" s="291">
        <f t="shared" si="3"/>
        <v>309934.29000000004</v>
      </c>
      <c r="V23" s="291">
        <f t="shared" si="3"/>
        <v>73802.960000000006</v>
      </c>
      <c r="W23" s="291">
        <f t="shared" si="3"/>
        <v>74720.22</v>
      </c>
      <c r="X23" s="291">
        <f t="shared" si="3"/>
        <v>17892.809999999998</v>
      </c>
    </row>
    <row r="24" spans="2:24" ht="42" customHeight="1">
      <c r="B24" s="287" t="s">
        <v>20</v>
      </c>
      <c r="C24" s="288" t="s">
        <v>4</v>
      </c>
      <c r="D24" s="18">
        <f>D49+D65+D80</f>
        <v>6076.55</v>
      </c>
      <c r="E24" s="18">
        <f t="shared" ref="E24:X29" si="4">E49+E65+E80</f>
        <v>6115.27</v>
      </c>
      <c r="F24" s="18">
        <f t="shared" si="4"/>
        <v>6012.38</v>
      </c>
      <c r="G24" s="18">
        <f t="shared" si="4"/>
        <v>6049.05</v>
      </c>
      <c r="H24" s="18">
        <f t="shared" si="4"/>
        <v>3740</v>
      </c>
      <c r="I24" s="18">
        <f t="shared" si="4"/>
        <v>3745</v>
      </c>
      <c r="J24" s="18">
        <f t="shared" si="4"/>
        <v>1970115.17</v>
      </c>
      <c r="K24" s="18">
        <f t="shared" si="4"/>
        <v>2047129.76</v>
      </c>
      <c r="L24" s="18">
        <f t="shared" si="4"/>
        <v>409486.62</v>
      </c>
      <c r="M24" s="18">
        <f t="shared" si="4"/>
        <v>1190581.72</v>
      </c>
      <c r="N24" s="18">
        <f t="shared" si="4"/>
        <v>1207244.4100000001</v>
      </c>
      <c r="O24" s="18">
        <f t="shared" si="4"/>
        <v>239271.97</v>
      </c>
      <c r="P24" s="18">
        <f t="shared" si="4"/>
        <v>231421.63</v>
      </c>
      <c r="Q24" s="18">
        <f t="shared" si="4"/>
        <v>238815.24</v>
      </c>
      <c r="R24" s="18">
        <f t="shared" si="4"/>
        <v>46701.21</v>
      </c>
      <c r="S24" s="18">
        <f t="shared" si="4"/>
        <v>912560.79</v>
      </c>
      <c r="T24" s="18">
        <f t="shared" si="4"/>
        <v>920912.61</v>
      </c>
      <c r="U24" s="18">
        <f t="shared" si="4"/>
        <v>182082.51</v>
      </c>
      <c r="V24" s="18">
        <f t="shared" si="4"/>
        <v>46599.3</v>
      </c>
      <c r="W24" s="18">
        <f t="shared" si="4"/>
        <v>47516.56</v>
      </c>
      <c r="X24" s="18">
        <f t="shared" si="4"/>
        <v>10488.25</v>
      </c>
    </row>
    <row r="25" spans="2:24" ht="40.5" customHeight="1">
      <c r="B25" s="287" t="s">
        <v>21</v>
      </c>
      <c r="C25" s="288" t="s">
        <v>5</v>
      </c>
      <c r="D25" s="18">
        <f t="shared" ref="D25:S29" si="5">D50+D66+D81</f>
        <v>1814.13</v>
      </c>
      <c r="E25" s="18">
        <f t="shared" si="5"/>
        <v>1436.63</v>
      </c>
      <c r="F25" s="18">
        <f t="shared" si="5"/>
        <v>1810.13</v>
      </c>
      <c r="G25" s="18">
        <f t="shared" si="5"/>
        <v>1431.63</v>
      </c>
      <c r="H25" s="18">
        <f t="shared" si="5"/>
        <v>1319.6</v>
      </c>
      <c r="I25" s="18">
        <f t="shared" si="5"/>
        <v>965.9</v>
      </c>
      <c r="J25" s="18">
        <f t="shared" si="5"/>
        <v>428932.08999999997</v>
      </c>
      <c r="K25" s="18">
        <f t="shared" si="5"/>
        <v>457740.41</v>
      </c>
      <c r="L25" s="18">
        <f t="shared" si="5"/>
        <v>108284.22</v>
      </c>
      <c r="M25" s="18">
        <f t="shared" si="5"/>
        <v>277484.12</v>
      </c>
      <c r="N25" s="18">
        <f t="shared" si="5"/>
        <v>279953.56</v>
      </c>
      <c r="O25" s="18">
        <f t="shared" si="5"/>
        <v>62138.170000000006</v>
      </c>
      <c r="P25" s="18">
        <f t="shared" si="5"/>
        <v>255251.9</v>
      </c>
      <c r="Q25" s="18">
        <f t="shared" si="5"/>
        <v>257721.34</v>
      </c>
      <c r="R25" s="18">
        <f t="shared" si="5"/>
        <v>55875.62</v>
      </c>
      <c r="S25" s="18">
        <f t="shared" si="5"/>
        <v>0</v>
      </c>
      <c r="T25" s="18">
        <f t="shared" si="4"/>
        <v>0</v>
      </c>
      <c r="U25" s="18">
        <f t="shared" si="4"/>
        <v>0</v>
      </c>
      <c r="V25" s="18">
        <f t="shared" si="4"/>
        <v>22232.22</v>
      </c>
      <c r="W25" s="18">
        <f t="shared" si="4"/>
        <v>22232.22</v>
      </c>
      <c r="X25" s="18">
        <f t="shared" si="4"/>
        <v>6262.55</v>
      </c>
    </row>
    <row r="26" spans="2:24" ht="38.25">
      <c r="B26" s="287" t="s">
        <v>22</v>
      </c>
      <c r="C26" s="288" t="s">
        <v>6</v>
      </c>
      <c r="D26" s="18">
        <f t="shared" si="5"/>
        <v>4505.29</v>
      </c>
      <c r="E26" s="18">
        <f t="shared" si="4"/>
        <v>4560.84</v>
      </c>
      <c r="F26" s="18">
        <f t="shared" si="4"/>
        <v>4464.09</v>
      </c>
      <c r="G26" s="18">
        <f t="shared" si="4"/>
        <v>4511.42</v>
      </c>
      <c r="H26" s="18">
        <f t="shared" si="4"/>
        <v>3784</v>
      </c>
      <c r="I26" s="18">
        <f t="shared" si="4"/>
        <v>3838</v>
      </c>
      <c r="J26" s="18">
        <f t="shared" si="4"/>
        <v>2078159.37</v>
      </c>
      <c r="K26" s="18">
        <f t="shared" si="4"/>
        <v>2097329.79</v>
      </c>
      <c r="L26" s="18">
        <f t="shared" si="4"/>
        <v>441979.89</v>
      </c>
      <c r="M26" s="18">
        <f t="shared" si="4"/>
        <v>1047792.3999999999</v>
      </c>
      <c r="N26" s="18">
        <f t="shared" si="4"/>
        <v>1047913.4299999999</v>
      </c>
      <c r="O26" s="18">
        <f t="shared" si="4"/>
        <v>201865.64</v>
      </c>
      <c r="P26" s="18">
        <f t="shared" si="4"/>
        <v>376187.31</v>
      </c>
      <c r="Q26" s="18">
        <f t="shared" si="4"/>
        <v>376308.35</v>
      </c>
      <c r="R26" s="18">
        <f t="shared" si="4"/>
        <v>72871.850000000006</v>
      </c>
      <c r="S26" s="18">
        <f t="shared" si="4"/>
        <v>666633.65</v>
      </c>
      <c r="T26" s="18">
        <f t="shared" si="4"/>
        <v>666633.64</v>
      </c>
      <c r="U26" s="18">
        <f t="shared" si="4"/>
        <v>127851.78</v>
      </c>
      <c r="V26" s="18">
        <f t="shared" si="4"/>
        <v>4971.4399999999996</v>
      </c>
      <c r="W26" s="18">
        <f t="shared" si="4"/>
        <v>4971.4399999999996</v>
      </c>
      <c r="X26" s="18">
        <f t="shared" si="4"/>
        <v>1142.01</v>
      </c>
    </row>
    <row r="27" spans="2:24" ht="63.75">
      <c r="B27" s="287" t="s">
        <v>23</v>
      </c>
      <c r="C27" s="288" t="s">
        <v>7</v>
      </c>
      <c r="D27" s="18">
        <f t="shared" si="5"/>
        <v>0</v>
      </c>
      <c r="E27" s="18">
        <f t="shared" si="4"/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</row>
    <row r="28" spans="2:24" ht="38.25">
      <c r="B28" s="287" t="s">
        <v>24</v>
      </c>
      <c r="C28" s="288" t="s">
        <v>51</v>
      </c>
      <c r="D28" s="18">
        <f t="shared" si="5"/>
        <v>10</v>
      </c>
      <c r="E28" s="18">
        <f t="shared" si="4"/>
        <v>10</v>
      </c>
      <c r="F28" s="18">
        <f t="shared" si="4"/>
        <v>10</v>
      </c>
      <c r="G28" s="18">
        <f t="shared" si="4"/>
        <v>10</v>
      </c>
      <c r="H28" s="18">
        <f t="shared" si="4"/>
        <v>10</v>
      </c>
      <c r="I28" s="18">
        <f t="shared" si="4"/>
        <v>10</v>
      </c>
      <c r="J28" s="18">
        <f t="shared" si="4"/>
        <v>7386.94</v>
      </c>
      <c r="K28" s="18">
        <f t="shared" si="4"/>
        <v>7904.69</v>
      </c>
      <c r="L28" s="18">
        <f t="shared" si="4"/>
        <v>1489.69</v>
      </c>
      <c r="M28" s="18">
        <f t="shared" si="4"/>
        <v>2700.7</v>
      </c>
      <c r="N28" s="18">
        <f t="shared" si="4"/>
        <v>2700.7</v>
      </c>
      <c r="O28" s="18">
        <f t="shared" si="4"/>
        <v>665.25</v>
      </c>
      <c r="P28" s="18">
        <f t="shared" si="4"/>
        <v>2700.7</v>
      </c>
      <c r="Q28" s="18">
        <f t="shared" si="4"/>
        <v>2700.7</v>
      </c>
      <c r="R28" s="18">
        <f t="shared" si="4"/>
        <v>665.25</v>
      </c>
      <c r="S28" s="18">
        <f t="shared" si="4"/>
        <v>0</v>
      </c>
      <c r="T28" s="18">
        <f t="shared" si="4"/>
        <v>0</v>
      </c>
      <c r="U28" s="18">
        <f t="shared" si="4"/>
        <v>0</v>
      </c>
      <c r="V28" s="18">
        <f t="shared" si="4"/>
        <v>0</v>
      </c>
      <c r="W28" s="18">
        <f t="shared" si="4"/>
        <v>0</v>
      </c>
      <c r="X28" s="18">
        <f t="shared" si="4"/>
        <v>0</v>
      </c>
    </row>
    <row r="29" spans="2:24" ht="15.75">
      <c r="B29" s="287" t="s">
        <v>94</v>
      </c>
      <c r="C29" s="288" t="s">
        <v>95</v>
      </c>
      <c r="D29" s="18">
        <f t="shared" si="5"/>
        <v>33</v>
      </c>
      <c r="E29" s="18">
        <f t="shared" si="4"/>
        <v>31.5</v>
      </c>
      <c r="F29" s="18">
        <f t="shared" si="4"/>
        <v>32</v>
      </c>
      <c r="G29" s="18">
        <f t="shared" si="4"/>
        <v>28</v>
      </c>
      <c r="H29" s="18">
        <f t="shared" si="4"/>
        <v>27</v>
      </c>
      <c r="I29" s="18">
        <f t="shared" si="4"/>
        <v>28</v>
      </c>
      <c r="J29" s="18">
        <f t="shared" si="4"/>
        <v>16655.900000000001</v>
      </c>
      <c r="K29" s="18">
        <f t="shared" si="4"/>
        <v>16843.84</v>
      </c>
      <c r="L29" s="18">
        <f t="shared" si="4"/>
        <v>2867.8</v>
      </c>
      <c r="M29" s="18">
        <f t="shared" si="4"/>
        <v>11022.86</v>
      </c>
      <c r="N29" s="18">
        <f t="shared" si="4"/>
        <v>11022.86</v>
      </c>
      <c r="O29" s="18">
        <f t="shared" si="4"/>
        <v>2174.5500000000002</v>
      </c>
      <c r="P29" s="18">
        <f t="shared" si="4"/>
        <v>11022.86</v>
      </c>
      <c r="Q29" s="18">
        <f t="shared" si="4"/>
        <v>11022.86</v>
      </c>
      <c r="R29" s="18">
        <f t="shared" si="4"/>
        <v>2174.5500000000002</v>
      </c>
      <c r="S29" s="18">
        <f t="shared" si="4"/>
        <v>0</v>
      </c>
      <c r="T29" s="18">
        <f t="shared" si="4"/>
        <v>0</v>
      </c>
      <c r="U29" s="18">
        <f t="shared" si="4"/>
        <v>0</v>
      </c>
      <c r="V29" s="18">
        <f t="shared" si="4"/>
        <v>0</v>
      </c>
      <c r="W29" s="18">
        <f t="shared" si="4"/>
        <v>0</v>
      </c>
      <c r="X29" s="18">
        <f t="shared" si="4"/>
        <v>0</v>
      </c>
    </row>
    <row r="30" spans="2:24" ht="12.75" customHeight="1">
      <c r="B30" s="593" t="s">
        <v>25</v>
      </c>
      <c r="C30" s="593"/>
      <c r="D30" s="593"/>
      <c r="E30" s="593"/>
      <c r="F30" s="593"/>
      <c r="G30" s="593"/>
      <c r="H30" s="593"/>
      <c r="I30" s="593"/>
      <c r="J30" s="593"/>
      <c r="K30" s="593"/>
      <c r="L30" s="593"/>
      <c r="M30" s="593"/>
      <c r="N30" s="593"/>
      <c r="O30" s="593"/>
      <c r="P30" s="593"/>
      <c r="Q30" s="593"/>
      <c r="R30" s="593"/>
      <c r="S30" s="593"/>
      <c r="T30" s="593"/>
      <c r="U30" s="593"/>
      <c r="V30" s="593"/>
    </row>
    <row r="32" spans="2:24">
      <c r="C32" s="43" t="s">
        <v>11</v>
      </c>
    </row>
    <row r="33" spans="2:24">
      <c r="C33" s="45"/>
    </row>
    <row r="34" spans="2:24">
      <c r="C34" s="9" t="s">
        <v>10</v>
      </c>
    </row>
    <row r="37" spans="2:24">
      <c r="B37" s="9" t="s">
        <v>26</v>
      </c>
    </row>
    <row r="38" spans="2:24">
      <c r="B38" s="9" t="s">
        <v>27</v>
      </c>
    </row>
    <row r="39" spans="2:24" ht="21" thickBot="1">
      <c r="B39" s="461">
        <v>606</v>
      </c>
      <c r="D39" s="374">
        <f>D44-D48</f>
        <v>0</v>
      </c>
      <c r="E39" s="374">
        <f t="shared" ref="E39:X39" si="6">E44-E48</f>
        <v>0</v>
      </c>
      <c r="F39" s="374">
        <f t="shared" si="6"/>
        <v>0</v>
      </c>
      <c r="G39" s="374">
        <f t="shared" si="6"/>
        <v>0</v>
      </c>
      <c r="H39" s="374">
        <f t="shared" si="6"/>
        <v>-0.1999999999998181</v>
      </c>
      <c r="I39" s="374">
        <f t="shared" si="6"/>
        <v>0</v>
      </c>
      <c r="J39" s="374">
        <f t="shared" si="6"/>
        <v>0</v>
      </c>
      <c r="K39" s="374">
        <f t="shared" si="6"/>
        <v>0</v>
      </c>
      <c r="L39" s="374">
        <f t="shared" si="6"/>
        <v>0</v>
      </c>
      <c r="M39" s="374">
        <f t="shared" si="6"/>
        <v>0</v>
      </c>
      <c r="N39" s="374">
        <f t="shared" si="6"/>
        <v>0</v>
      </c>
      <c r="O39" s="374">
        <f t="shared" si="6"/>
        <v>0</v>
      </c>
      <c r="P39" s="374">
        <f t="shared" si="6"/>
        <v>0</v>
      </c>
      <c r="Q39" s="374">
        <f t="shared" si="6"/>
        <v>0</v>
      </c>
      <c r="R39" s="374">
        <f t="shared" si="6"/>
        <v>0</v>
      </c>
      <c r="S39" s="374">
        <f t="shared" si="6"/>
        <v>0</v>
      </c>
      <c r="T39" s="374">
        <f t="shared" si="6"/>
        <v>0</v>
      </c>
      <c r="U39" s="374">
        <f t="shared" si="6"/>
        <v>0</v>
      </c>
      <c r="V39" s="374">
        <f t="shared" si="6"/>
        <v>0</v>
      </c>
      <c r="W39" s="374">
        <f t="shared" si="6"/>
        <v>0</v>
      </c>
      <c r="X39" s="374">
        <f t="shared" si="6"/>
        <v>0</v>
      </c>
    </row>
    <row r="40" spans="2:24">
      <c r="B40" s="617"/>
      <c r="C40" s="620" t="s">
        <v>30</v>
      </c>
      <c r="D40" s="623" t="s">
        <v>38</v>
      </c>
      <c r="E40" s="624"/>
      <c r="F40" s="623" t="s">
        <v>39</v>
      </c>
      <c r="G40" s="624"/>
      <c r="H40" s="623" t="s">
        <v>37</v>
      </c>
      <c r="I40" s="624"/>
      <c r="J40" s="623" t="s">
        <v>50</v>
      </c>
      <c r="K40" s="624"/>
      <c r="L40" s="627"/>
      <c r="M40" s="623" t="s">
        <v>36</v>
      </c>
      <c r="N40" s="624"/>
      <c r="O40" s="627"/>
      <c r="P40" s="620" t="s">
        <v>32</v>
      </c>
      <c r="Q40" s="620"/>
      <c r="R40" s="620"/>
      <c r="S40" s="620"/>
      <c r="T40" s="620"/>
      <c r="U40" s="620"/>
      <c r="V40" s="620"/>
      <c r="W40" s="631"/>
      <c r="X40" s="632"/>
    </row>
    <row r="41" spans="2:24">
      <c r="B41" s="618"/>
      <c r="C41" s="621"/>
      <c r="D41" s="625"/>
      <c r="E41" s="626"/>
      <c r="F41" s="625"/>
      <c r="G41" s="626"/>
      <c r="H41" s="625"/>
      <c r="I41" s="626"/>
      <c r="J41" s="628"/>
      <c r="K41" s="629"/>
      <c r="L41" s="630"/>
      <c r="M41" s="628"/>
      <c r="N41" s="629"/>
      <c r="O41" s="630"/>
      <c r="P41" s="621" t="s">
        <v>53</v>
      </c>
      <c r="Q41" s="621"/>
      <c r="R41" s="621"/>
      <c r="S41" s="621" t="s">
        <v>54</v>
      </c>
      <c r="T41" s="621"/>
      <c r="U41" s="621"/>
      <c r="V41" s="621" t="s">
        <v>33</v>
      </c>
      <c r="W41" s="621"/>
      <c r="X41" s="633"/>
    </row>
    <row r="42" spans="2:24" ht="51.75" thickBot="1">
      <c r="B42" s="619"/>
      <c r="C42" s="622"/>
      <c r="D42" s="328" t="s">
        <v>47</v>
      </c>
      <c r="E42" s="328" t="s">
        <v>14</v>
      </c>
      <c r="F42" s="328" t="s">
        <v>47</v>
      </c>
      <c r="G42" s="328" t="s">
        <v>14</v>
      </c>
      <c r="H42" s="328" t="s">
        <v>47</v>
      </c>
      <c r="I42" s="328" t="s">
        <v>14</v>
      </c>
      <c r="J42" s="328" t="s">
        <v>48</v>
      </c>
      <c r="K42" s="328" t="s">
        <v>19</v>
      </c>
      <c r="L42" s="328" t="s">
        <v>31</v>
      </c>
      <c r="M42" s="328" t="s">
        <v>48</v>
      </c>
      <c r="N42" s="328" t="s">
        <v>19</v>
      </c>
      <c r="O42" s="328" t="s">
        <v>31</v>
      </c>
      <c r="P42" s="328" t="s">
        <v>48</v>
      </c>
      <c r="Q42" s="328" t="s">
        <v>19</v>
      </c>
      <c r="R42" s="328" t="s">
        <v>31</v>
      </c>
      <c r="S42" s="328" t="s">
        <v>48</v>
      </c>
      <c r="T42" s="328" t="s">
        <v>19</v>
      </c>
      <c r="U42" s="328" t="s">
        <v>31</v>
      </c>
      <c r="V42" s="328" t="s">
        <v>48</v>
      </c>
      <c r="W42" s="328" t="s">
        <v>19</v>
      </c>
      <c r="X42" s="215" t="s">
        <v>31</v>
      </c>
    </row>
    <row r="43" spans="2:24" ht="13.5" thickBot="1">
      <c r="B43" s="292">
        <v>1</v>
      </c>
      <c r="C43" s="217">
        <v>2</v>
      </c>
      <c r="D43" s="217">
        <v>3</v>
      </c>
      <c r="E43" s="217">
        <v>4</v>
      </c>
      <c r="F43" s="217">
        <v>5</v>
      </c>
      <c r="G43" s="217">
        <v>6</v>
      </c>
      <c r="H43" s="217">
        <v>7</v>
      </c>
      <c r="I43" s="217">
        <v>8</v>
      </c>
      <c r="J43" s="217">
        <v>9</v>
      </c>
      <c r="K43" s="217">
        <v>10</v>
      </c>
      <c r="L43" s="217">
        <v>11</v>
      </c>
      <c r="M43" s="217">
        <v>12</v>
      </c>
      <c r="N43" s="217">
        <v>13</v>
      </c>
      <c r="O43" s="217">
        <v>14</v>
      </c>
      <c r="P43" s="217">
        <v>15</v>
      </c>
      <c r="Q43" s="217">
        <v>16</v>
      </c>
      <c r="R43" s="217">
        <v>17</v>
      </c>
      <c r="S43" s="217">
        <v>18</v>
      </c>
      <c r="T43" s="217">
        <v>19</v>
      </c>
      <c r="U43" s="217">
        <v>20</v>
      </c>
      <c r="V43" s="217">
        <v>21</v>
      </c>
      <c r="W43" s="217">
        <v>22</v>
      </c>
      <c r="X43" s="219">
        <v>23</v>
      </c>
    </row>
    <row r="44" spans="2:24" s="329" customFormat="1" ht="38.25">
      <c r="B44" s="330" t="s">
        <v>1</v>
      </c>
      <c r="C44" s="331" t="s">
        <v>3</v>
      </c>
      <c r="D44" s="332">
        <f>SUM(D45:D47)</f>
        <v>11373.900000000001</v>
      </c>
      <c r="E44" s="332">
        <f t="shared" ref="E44:L44" si="7">SUM(E45:E47)</f>
        <v>11465.17</v>
      </c>
      <c r="F44" s="332">
        <f t="shared" si="7"/>
        <v>11263.529999999999</v>
      </c>
      <c r="G44" s="332">
        <f t="shared" si="7"/>
        <v>11341.03</v>
      </c>
      <c r="H44" s="332">
        <f t="shared" si="7"/>
        <v>8062.6</v>
      </c>
      <c r="I44" s="332">
        <f t="shared" si="7"/>
        <v>8137</v>
      </c>
      <c r="J44" s="332">
        <f t="shared" si="7"/>
        <v>4290538.04</v>
      </c>
      <c r="K44" s="332">
        <f t="shared" si="7"/>
        <v>4411912.9400000004</v>
      </c>
      <c r="L44" s="332">
        <f t="shared" si="7"/>
        <v>903409.58</v>
      </c>
      <c r="M44" s="332">
        <f>SUM(M45:M47)</f>
        <v>2397978.83</v>
      </c>
      <c r="N44" s="332">
        <f t="shared" ref="N44:X44" si="8">SUM(N45:N47)</f>
        <v>2421485.0999999996</v>
      </c>
      <c r="O44" s="332">
        <f t="shared" si="8"/>
        <v>473946.47</v>
      </c>
      <c r="P44" s="332">
        <f t="shared" si="8"/>
        <v>763892.64999999991</v>
      </c>
      <c r="Q44" s="332">
        <f t="shared" si="8"/>
        <v>778129.85</v>
      </c>
      <c r="R44" s="332">
        <f t="shared" si="8"/>
        <v>151410.58000000002</v>
      </c>
      <c r="S44" s="332">
        <f t="shared" si="8"/>
        <v>1579194.4400000002</v>
      </c>
      <c r="T44" s="332">
        <f t="shared" si="8"/>
        <v>1587546.25</v>
      </c>
      <c r="U44" s="332">
        <f t="shared" si="8"/>
        <v>309934.28999999998</v>
      </c>
      <c r="V44" s="332">
        <f t="shared" si="8"/>
        <v>54891.74</v>
      </c>
      <c r="W44" s="332">
        <f t="shared" si="8"/>
        <v>55809</v>
      </c>
      <c r="X44" s="333">
        <f t="shared" si="8"/>
        <v>12601.6</v>
      </c>
    </row>
    <row r="45" spans="2:24" ht="25.5">
      <c r="B45" s="295" t="s">
        <v>20</v>
      </c>
      <c r="C45" s="296" t="s">
        <v>16</v>
      </c>
      <c r="D45" s="334">
        <v>13</v>
      </c>
      <c r="E45" s="334">
        <v>13</v>
      </c>
      <c r="F45" s="334">
        <v>12</v>
      </c>
      <c r="G45" s="334">
        <v>12</v>
      </c>
      <c r="H45" s="334">
        <v>12</v>
      </c>
      <c r="I45" s="334">
        <v>12</v>
      </c>
      <c r="J45" s="334">
        <v>8159.66</v>
      </c>
      <c r="K45" s="334">
        <v>8159.66</v>
      </c>
      <c r="L45" s="334">
        <v>1362.08</v>
      </c>
      <c r="M45" s="335">
        <f>P45+S45+V45</f>
        <v>5435.21</v>
      </c>
      <c r="N45" s="335">
        <f t="shared" ref="N45:O47" si="9">Q45+T45+W45</f>
        <v>5435.21</v>
      </c>
      <c r="O45" s="335">
        <f t="shared" si="9"/>
        <v>1080</v>
      </c>
      <c r="P45" s="336">
        <v>5435.21</v>
      </c>
      <c r="Q45" s="336">
        <v>5435.21</v>
      </c>
      <c r="R45" s="336">
        <v>1080</v>
      </c>
      <c r="S45" s="336">
        <v>0</v>
      </c>
      <c r="T45" s="336">
        <v>0</v>
      </c>
      <c r="U45" s="336">
        <v>0</v>
      </c>
      <c r="V45" s="336">
        <v>0</v>
      </c>
      <c r="W45" s="336">
        <v>0</v>
      </c>
      <c r="X45" s="336">
        <v>0</v>
      </c>
    </row>
    <row r="46" spans="2:24" ht="25.5">
      <c r="B46" s="295" t="s">
        <v>21</v>
      </c>
      <c r="C46" s="296" t="s">
        <v>17</v>
      </c>
      <c r="D46" s="334">
        <v>10278.370000000001</v>
      </c>
      <c r="E46" s="334">
        <v>10370.35</v>
      </c>
      <c r="F46" s="334">
        <v>10174.709999999999</v>
      </c>
      <c r="G46" s="334">
        <v>10254.17</v>
      </c>
      <c r="H46" s="334">
        <v>7303</v>
      </c>
      <c r="I46" s="334">
        <v>7355</v>
      </c>
      <c r="J46" s="334">
        <v>3910356.96</v>
      </c>
      <c r="K46" s="334">
        <v>4005661.52</v>
      </c>
      <c r="L46" s="334">
        <v>825766.49</v>
      </c>
      <c r="M46" s="335">
        <f t="shared" ref="M46:M47" si="10">P46+S46+V46</f>
        <v>2173619.2200000002</v>
      </c>
      <c r="N46" s="335">
        <f t="shared" si="9"/>
        <v>2188623.1999999997</v>
      </c>
      <c r="O46" s="335">
        <f t="shared" si="9"/>
        <v>428717.66</v>
      </c>
      <c r="P46" s="336">
        <v>650183.76</v>
      </c>
      <c r="Q46" s="336">
        <v>656273.36</v>
      </c>
      <c r="R46" s="336">
        <v>127638.13</v>
      </c>
      <c r="S46" s="336">
        <v>1475788.86</v>
      </c>
      <c r="T46" s="336">
        <v>1484140.67</v>
      </c>
      <c r="U46" s="336">
        <v>290388.84999999998</v>
      </c>
      <c r="V46" s="336">
        <v>47646.6</v>
      </c>
      <c r="W46" s="336">
        <v>48209.17</v>
      </c>
      <c r="X46" s="336">
        <v>10690.68</v>
      </c>
    </row>
    <row r="47" spans="2:24" ht="25.5">
      <c r="B47" s="295" t="s">
        <v>22</v>
      </c>
      <c r="C47" s="296" t="s">
        <v>18</v>
      </c>
      <c r="D47" s="334">
        <v>1082.53</v>
      </c>
      <c r="E47" s="334">
        <v>1081.82</v>
      </c>
      <c r="F47" s="334">
        <v>1076.82</v>
      </c>
      <c r="G47" s="334">
        <v>1074.8599999999999</v>
      </c>
      <c r="H47" s="334">
        <v>747.6</v>
      </c>
      <c r="I47" s="334">
        <v>770</v>
      </c>
      <c r="J47" s="334">
        <v>372021.42</v>
      </c>
      <c r="K47" s="334">
        <v>398091.76</v>
      </c>
      <c r="L47" s="334">
        <v>76281.009999999995</v>
      </c>
      <c r="M47" s="458">
        <f t="shared" si="10"/>
        <v>218924.40000000002</v>
      </c>
      <c r="N47" s="335">
        <f t="shared" si="9"/>
        <v>227426.68999999997</v>
      </c>
      <c r="O47" s="335">
        <f t="shared" si="9"/>
        <v>44148.81</v>
      </c>
      <c r="P47" s="336">
        <v>108273.68</v>
      </c>
      <c r="Q47" s="336">
        <v>116421.28</v>
      </c>
      <c r="R47" s="336">
        <v>22692.45</v>
      </c>
      <c r="S47" s="336">
        <v>103405.58</v>
      </c>
      <c r="T47" s="336">
        <v>103405.58</v>
      </c>
      <c r="U47" s="336">
        <v>19545.439999999999</v>
      </c>
      <c r="V47" s="336">
        <v>7245.14</v>
      </c>
      <c r="W47" s="336">
        <v>7599.83</v>
      </c>
      <c r="X47" s="336">
        <v>1910.92</v>
      </c>
    </row>
    <row r="48" spans="2:24" s="329" customFormat="1" ht="38.25">
      <c r="B48" s="297" t="s">
        <v>2</v>
      </c>
      <c r="C48" s="298" t="s">
        <v>34</v>
      </c>
      <c r="D48" s="337">
        <f t="shared" ref="D48:L48" si="11">SUM(D49:D54)</f>
        <v>11373.900000000001</v>
      </c>
      <c r="E48" s="337">
        <f t="shared" si="11"/>
        <v>11465.17</v>
      </c>
      <c r="F48" s="337">
        <f t="shared" si="11"/>
        <v>11263.53</v>
      </c>
      <c r="G48" s="337">
        <f t="shared" si="11"/>
        <v>11341.03</v>
      </c>
      <c r="H48" s="337">
        <f t="shared" si="11"/>
        <v>8062.8</v>
      </c>
      <c r="I48" s="337">
        <f t="shared" si="11"/>
        <v>8137</v>
      </c>
      <c r="J48" s="337">
        <f t="shared" si="11"/>
        <v>4290538.040000001</v>
      </c>
      <c r="K48" s="337">
        <f t="shared" si="11"/>
        <v>4411912.9399999995</v>
      </c>
      <c r="L48" s="337">
        <f t="shared" si="11"/>
        <v>903409.58000000007</v>
      </c>
      <c r="M48" s="459">
        <f>SUM(M49:M54)</f>
        <v>2397978.8299999996</v>
      </c>
      <c r="N48" s="337">
        <f t="shared" ref="N48:X48" si="12">SUM(N49:N54)</f>
        <v>2421485.1</v>
      </c>
      <c r="O48" s="337">
        <f t="shared" si="12"/>
        <v>473946.47000000003</v>
      </c>
      <c r="P48" s="337">
        <f t="shared" si="12"/>
        <v>763892.65</v>
      </c>
      <c r="Q48" s="337">
        <f t="shared" si="12"/>
        <v>778129.85</v>
      </c>
      <c r="R48" s="337">
        <f t="shared" si="12"/>
        <v>151410.57999999999</v>
      </c>
      <c r="S48" s="337">
        <f t="shared" si="12"/>
        <v>1579194.44</v>
      </c>
      <c r="T48" s="337">
        <f t="shared" si="12"/>
        <v>1587546.25</v>
      </c>
      <c r="U48" s="337">
        <f t="shared" si="12"/>
        <v>309934.29000000004</v>
      </c>
      <c r="V48" s="337">
        <f t="shared" si="12"/>
        <v>54891.740000000005</v>
      </c>
      <c r="W48" s="337">
        <f t="shared" si="12"/>
        <v>55809</v>
      </c>
      <c r="X48" s="337">
        <f t="shared" si="12"/>
        <v>12601.6</v>
      </c>
    </row>
    <row r="49" spans="2:24" ht="25.5">
      <c r="B49" s="295" t="s">
        <v>20</v>
      </c>
      <c r="C49" s="296" t="s">
        <v>4</v>
      </c>
      <c r="D49" s="334">
        <v>6076.55</v>
      </c>
      <c r="E49" s="334">
        <v>6115.27</v>
      </c>
      <c r="F49" s="334">
        <v>6012.38</v>
      </c>
      <c r="G49" s="334">
        <v>6049.05</v>
      </c>
      <c r="H49" s="334">
        <v>3740</v>
      </c>
      <c r="I49" s="334">
        <v>3745</v>
      </c>
      <c r="J49" s="334">
        <v>1970115.17</v>
      </c>
      <c r="K49" s="334">
        <v>2047129.76</v>
      </c>
      <c r="L49" s="334">
        <v>409486.62</v>
      </c>
      <c r="M49" s="460">
        <f t="shared" ref="M49:M54" si="13">P49+S49+V49</f>
        <v>1190581.72</v>
      </c>
      <c r="N49" s="334">
        <f t="shared" ref="N49:N50" si="14">Q49+T49+W49</f>
        <v>1207244.4100000001</v>
      </c>
      <c r="O49" s="334">
        <f t="shared" ref="O49:O50" si="15">R49+U49+X49</f>
        <v>239271.97</v>
      </c>
      <c r="P49" s="338">
        <v>231421.63</v>
      </c>
      <c r="Q49" s="338">
        <v>238815.24</v>
      </c>
      <c r="R49" s="338">
        <v>46701.21</v>
      </c>
      <c r="S49" s="338">
        <v>912560.79</v>
      </c>
      <c r="T49" s="338">
        <v>920912.61</v>
      </c>
      <c r="U49" s="338">
        <v>182082.51</v>
      </c>
      <c r="V49" s="338">
        <v>46599.3</v>
      </c>
      <c r="W49" s="338">
        <v>47516.56</v>
      </c>
      <c r="X49" s="338">
        <v>10488.25</v>
      </c>
    </row>
    <row r="50" spans="2:24" ht="38.25">
      <c r="B50" s="295" t="s">
        <v>21</v>
      </c>
      <c r="C50" s="296" t="s">
        <v>5</v>
      </c>
      <c r="D50" s="334">
        <v>759.06</v>
      </c>
      <c r="E50" s="334">
        <v>757.56</v>
      </c>
      <c r="F50" s="334">
        <v>755.06</v>
      </c>
      <c r="G50" s="334">
        <v>752.56</v>
      </c>
      <c r="H50" s="334">
        <v>511.8</v>
      </c>
      <c r="I50" s="334">
        <v>526</v>
      </c>
      <c r="J50" s="334">
        <v>225607.6</v>
      </c>
      <c r="K50" s="334">
        <v>250609.55</v>
      </c>
      <c r="L50" s="334">
        <v>49075.27</v>
      </c>
      <c r="M50" s="334">
        <f t="shared" si="13"/>
        <v>148581.85</v>
      </c>
      <c r="N50" s="334">
        <f t="shared" si="14"/>
        <v>155304.4</v>
      </c>
      <c r="O50" s="334">
        <f t="shared" si="15"/>
        <v>30634.31</v>
      </c>
      <c r="P50" s="338">
        <v>145260.85</v>
      </c>
      <c r="Q50" s="338">
        <v>151983.4</v>
      </c>
      <c r="R50" s="338">
        <v>29662.97</v>
      </c>
      <c r="S50" s="338">
        <v>0</v>
      </c>
      <c r="T50" s="338">
        <v>0</v>
      </c>
      <c r="U50" s="338">
        <v>0</v>
      </c>
      <c r="V50" s="338">
        <v>3321</v>
      </c>
      <c r="W50" s="338">
        <v>3321</v>
      </c>
      <c r="X50" s="338">
        <v>971.34</v>
      </c>
    </row>
    <row r="51" spans="2:24" ht="38.25">
      <c r="B51" s="295" t="s">
        <v>22</v>
      </c>
      <c r="C51" s="296" t="s">
        <v>6</v>
      </c>
      <c r="D51" s="334">
        <v>4505.29</v>
      </c>
      <c r="E51" s="334">
        <v>4560.84</v>
      </c>
      <c r="F51" s="334">
        <v>4464.09</v>
      </c>
      <c r="G51" s="334">
        <v>4511.42</v>
      </c>
      <c r="H51" s="334">
        <v>3784</v>
      </c>
      <c r="I51" s="334">
        <v>3838</v>
      </c>
      <c r="J51" s="334">
        <v>2078159.37</v>
      </c>
      <c r="K51" s="334">
        <v>2097329.79</v>
      </c>
      <c r="L51" s="334">
        <v>441979.89</v>
      </c>
      <c r="M51" s="334">
        <f>P51+S51+V51</f>
        <v>1047792.3999999999</v>
      </c>
      <c r="N51" s="334">
        <f t="shared" ref="N51:O51" si="16">Q51+T51+W51</f>
        <v>1047913.4299999999</v>
      </c>
      <c r="O51" s="334">
        <f t="shared" si="16"/>
        <v>201865.64</v>
      </c>
      <c r="P51" s="338">
        <v>376187.31</v>
      </c>
      <c r="Q51" s="338">
        <v>376308.35</v>
      </c>
      <c r="R51" s="338">
        <v>72871.850000000006</v>
      </c>
      <c r="S51" s="338">
        <v>666633.65</v>
      </c>
      <c r="T51" s="338">
        <v>666633.64</v>
      </c>
      <c r="U51" s="338">
        <v>127851.78</v>
      </c>
      <c r="V51" s="338">
        <v>4971.4399999999996</v>
      </c>
      <c r="W51" s="338">
        <v>4971.4399999999996</v>
      </c>
      <c r="X51" s="338">
        <v>1142.01</v>
      </c>
    </row>
    <row r="52" spans="2:24" ht="63.75">
      <c r="B52" s="295" t="s">
        <v>23</v>
      </c>
      <c r="C52" s="296" t="s">
        <v>7</v>
      </c>
      <c r="D52" s="334"/>
      <c r="E52" s="334"/>
      <c r="F52" s="334"/>
      <c r="G52" s="334"/>
      <c r="H52" s="334"/>
      <c r="I52" s="334"/>
      <c r="J52" s="334"/>
      <c r="K52" s="334"/>
      <c r="L52" s="334"/>
      <c r="M52" s="334">
        <f t="shared" si="13"/>
        <v>0</v>
      </c>
      <c r="N52" s="334">
        <f t="shared" ref="N52:N54" si="17">Q52+T52+W52</f>
        <v>0</v>
      </c>
      <c r="O52" s="334">
        <f t="shared" ref="O52:O54" si="18">R52+U52+X52</f>
        <v>0</v>
      </c>
      <c r="P52" s="334"/>
      <c r="Q52" s="334"/>
      <c r="R52" s="334"/>
      <c r="S52" s="334"/>
      <c r="T52" s="334"/>
      <c r="U52" s="334"/>
      <c r="V52" s="334"/>
      <c r="W52" s="334"/>
      <c r="X52" s="334"/>
    </row>
    <row r="53" spans="2:24" ht="38.25">
      <c r="B53" s="295" t="s">
        <v>24</v>
      </c>
      <c r="C53" s="296" t="s">
        <v>51</v>
      </c>
      <c r="D53" s="334"/>
      <c r="E53" s="334"/>
      <c r="F53" s="334"/>
      <c r="G53" s="334"/>
      <c r="H53" s="334"/>
      <c r="I53" s="334"/>
      <c r="J53" s="334"/>
      <c r="K53" s="334"/>
      <c r="L53" s="334"/>
      <c r="M53" s="334">
        <f t="shared" si="13"/>
        <v>0</v>
      </c>
      <c r="N53" s="334">
        <f t="shared" si="17"/>
        <v>0</v>
      </c>
      <c r="O53" s="334">
        <f t="shared" si="18"/>
        <v>0</v>
      </c>
      <c r="P53" s="334"/>
      <c r="Q53" s="334"/>
      <c r="R53" s="334"/>
      <c r="S53" s="334"/>
      <c r="T53" s="334"/>
      <c r="U53" s="334"/>
      <c r="V53" s="334"/>
      <c r="W53" s="334"/>
      <c r="X53" s="334"/>
    </row>
    <row r="54" spans="2:24" ht="15">
      <c r="B54" s="295" t="s">
        <v>94</v>
      </c>
      <c r="C54" s="296" t="s">
        <v>95</v>
      </c>
      <c r="D54" s="334">
        <v>33</v>
      </c>
      <c r="E54" s="334">
        <v>31.5</v>
      </c>
      <c r="F54" s="334">
        <v>32</v>
      </c>
      <c r="G54" s="334">
        <v>28</v>
      </c>
      <c r="H54" s="334">
        <v>27</v>
      </c>
      <c r="I54" s="334">
        <v>28</v>
      </c>
      <c r="J54" s="334">
        <v>16655.900000000001</v>
      </c>
      <c r="K54" s="334">
        <v>16843.84</v>
      </c>
      <c r="L54" s="334">
        <v>2867.8</v>
      </c>
      <c r="M54" s="334">
        <f t="shared" si="13"/>
        <v>11022.86</v>
      </c>
      <c r="N54" s="334">
        <f t="shared" si="17"/>
        <v>11022.86</v>
      </c>
      <c r="O54" s="334">
        <f t="shared" si="18"/>
        <v>2174.5500000000002</v>
      </c>
      <c r="P54" s="334">
        <v>11022.86</v>
      </c>
      <c r="Q54" s="334">
        <v>11022.86</v>
      </c>
      <c r="R54" s="334">
        <v>2174.5500000000002</v>
      </c>
      <c r="S54" s="334">
        <v>0</v>
      </c>
      <c r="T54" s="334">
        <v>0</v>
      </c>
      <c r="U54" s="334">
        <v>0</v>
      </c>
      <c r="V54" s="334">
        <v>0</v>
      </c>
      <c r="W54" s="334">
        <v>0</v>
      </c>
      <c r="X54" s="334">
        <v>0</v>
      </c>
    </row>
    <row r="55" spans="2:24" ht="21" thickBot="1">
      <c r="B55" s="461">
        <v>607</v>
      </c>
      <c r="D55" s="462">
        <f>D60-D64</f>
        <v>0</v>
      </c>
      <c r="E55" s="462">
        <f t="shared" ref="E55:X55" si="19">E60-E64</f>
        <v>0</v>
      </c>
      <c r="F55" s="462">
        <f t="shared" si="19"/>
        <v>0</v>
      </c>
      <c r="G55" s="462">
        <f t="shared" si="19"/>
        <v>0</v>
      </c>
      <c r="H55" s="462">
        <f t="shared" si="19"/>
        <v>0</v>
      </c>
      <c r="I55" s="462">
        <f t="shared" si="19"/>
        <v>0</v>
      </c>
      <c r="J55" s="462">
        <f t="shared" si="19"/>
        <v>0</v>
      </c>
      <c r="K55" s="462">
        <f t="shared" si="19"/>
        <v>0</v>
      </c>
      <c r="L55" s="462">
        <f t="shared" si="19"/>
        <v>0</v>
      </c>
      <c r="M55" s="462">
        <f t="shared" si="19"/>
        <v>0</v>
      </c>
      <c r="N55" s="462">
        <f t="shared" si="19"/>
        <v>0</v>
      </c>
      <c r="O55" s="462">
        <f t="shared" si="19"/>
        <v>0</v>
      </c>
      <c r="P55" s="462">
        <f t="shared" si="19"/>
        <v>0</v>
      </c>
      <c r="Q55" s="462">
        <f t="shared" si="19"/>
        <v>0</v>
      </c>
      <c r="R55" s="462">
        <f t="shared" si="19"/>
        <v>0</v>
      </c>
      <c r="S55" s="462">
        <f t="shared" si="19"/>
        <v>0</v>
      </c>
      <c r="T55" s="462">
        <f t="shared" si="19"/>
        <v>0</v>
      </c>
      <c r="U55" s="462">
        <f t="shared" si="19"/>
        <v>0</v>
      </c>
      <c r="V55" s="462">
        <f t="shared" si="19"/>
        <v>0</v>
      </c>
      <c r="W55" s="462">
        <f t="shared" si="19"/>
        <v>0</v>
      </c>
      <c r="X55" s="462">
        <f t="shared" si="19"/>
        <v>0</v>
      </c>
    </row>
    <row r="56" spans="2:24">
      <c r="B56" s="617"/>
      <c r="C56" s="620" t="s">
        <v>30</v>
      </c>
      <c r="D56" s="623" t="s">
        <v>38</v>
      </c>
      <c r="E56" s="624"/>
      <c r="F56" s="623" t="s">
        <v>39</v>
      </c>
      <c r="G56" s="624"/>
      <c r="H56" s="623" t="s">
        <v>37</v>
      </c>
      <c r="I56" s="624"/>
      <c r="J56" s="623" t="s">
        <v>50</v>
      </c>
      <c r="K56" s="624"/>
      <c r="L56" s="627"/>
      <c r="M56" s="623" t="s">
        <v>36</v>
      </c>
      <c r="N56" s="624"/>
      <c r="O56" s="627"/>
      <c r="P56" s="620" t="s">
        <v>32</v>
      </c>
      <c r="Q56" s="620"/>
      <c r="R56" s="620"/>
      <c r="S56" s="620"/>
      <c r="T56" s="620"/>
      <c r="U56" s="620"/>
      <c r="V56" s="620"/>
      <c r="W56" s="631"/>
      <c r="X56" s="632"/>
    </row>
    <row r="57" spans="2:24">
      <c r="B57" s="618"/>
      <c r="C57" s="621"/>
      <c r="D57" s="625"/>
      <c r="E57" s="626"/>
      <c r="F57" s="625"/>
      <c r="G57" s="626"/>
      <c r="H57" s="625"/>
      <c r="I57" s="626"/>
      <c r="J57" s="628"/>
      <c r="K57" s="629"/>
      <c r="L57" s="630"/>
      <c r="M57" s="628"/>
      <c r="N57" s="629"/>
      <c r="O57" s="630"/>
      <c r="P57" s="621" t="s">
        <v>53</v>
      </c>
      <c r="Q57" s="621"/>
      <c r="R57" s="621"/>
      <c r="S57" s="621" t="s">
        <v>54</v>
      </c>
      <c r="T57" s="621"/>
      <c r="U57" s="621"/>
      <c r="V57" s="621" t="s">
        <v>33</v>
      </c>
      <c r="W57" s="621"/>
      <c r="X57" s="633"/>
    </row>
    <row r="58" spans="2:24" ht="51.75" thickBot="1">
      <c r="B58" s="619"/>
      <c r="C58" s="622"/>
      <c r="D58" s="348" t="s">
        <v>47</v>
      </c>
      <c r="E58" s="348" t="s">
        <v>14</v>
      </c>
      <c r="F58" s="348" t="s">
        <v>47</v>
      </c>
      <c r="G58" s="348" t="s">
        <v>14</v>
      </c>
      <c r="H58" s="348" t="s">
        <v>47</v>
      </c>
      <c r="I58" s="348" t="s">
        <v>14</v>
      </c>
      <c r="J58" s="348" t="s">
        <v>48</v>
      </c>
      <c r="K58" s="348" t="s">
        <v>19</v>
      </c>
      <c r="L58" s="348" t="s">
        <v>31</v>
      </c>
      <c r="M58" s="348" t="s">
        <v>48</v>
      </c>
      <c r="N58" s="348" t="s">
        <v>19</v>
      </c>
      <c r="O58" s="348" t="s">
        <v>31</v>
      </c>
      <c r="P58" s="348" t="s">
        <v>48</v>
      </c>
      <c r="Q58" s="348" t="s">
        <v>19</v>
      </c>
      <c r="R58" s="348" t="s">
        <v>31</v>
      </c>
      <c r="S58" s="348" t="s">
        <v>48</v>
      </c>
      <c r="T58" s="348" t="s">
        <v>19</v>
      </c>
      <c r="U58" s="348" t="s">
        <v>31</v>
      </c>
      <c r="V58" s="348" t="s">
        <v>48</v>
      </c>
      <c r="W58" s="348" t="s">
        <v>19</v>
      </c>
      <c r="X58" s="215" t="s">
        <v>31</v>
      </c>
    </row>
    <row r="59" spans="2:24" ht="13.5" thickBot="1">
      <c r="B59" s="292">
        <v>1</v>
      </c>
      <c r="C59" s="217">
        <v>2</v>
      </c>
      <c r="D59" s="217">
        <v>3</v>
      </c>
      <c r="E59" s="217">
        <v>4</v>
      </c>
      <c r="F59" s="217">
        <v>5</v>
      </c>
      <c r="G59" s="217">
        <v>6</v>
      </c>
      <c r="H59" s="217">
        <v>7</v>
      </c>
      <c r="I59" s="217">
        <v>8</v>
      </c>
      <c r="J59" s="217">
        <v>9</v>
      </c>
      <c r="K59" s="217">
        <v>10</v>
      </c>
      <c r="L59" s="217">
        <v>11</v>
      </c>
      <c r="M59" s="217">
        <v>12</v>
      </c>
      <c r="N59" s="217">
        <v>13</v>
      </c>
      <c r="O59" s="217">
        <v>14</v>
      </c>
      <c r="P59" s="217">
        <v>15</v>
      </c>
      <c r="Q59" s="217">
        <v>16</v>
      </c>
      <c r="R59" s="217">
        <v>17</v>
      </c>
      <c r="S59" s="217">
        <v>18</v>
      </c>
      <c r="T59" s="217">
        <v>19</v>
      </c>
      <c r="U59" s="217">
        <v>20</v>
      </c>
      <c r="V59" s="217">
        <v>21</v>
      </c>
      <c r="W59" s="217">
        <v>22</v>
      </c>
      <c r="X59" s="219">
        <v>23</v>
      </c>
    </row>
    <row r="60" spans="2:24" s="352" customFormat="1" ht="38.25">
      <c r="B60" s="293" t="s">
        <v>1</v>
      </c>
      <c r="C60" s="294" t="s">
        <v>3</v>
      </c>
      <c r="D60" s="353">
        <f>SUM(D61:D63)</f>
        <v>643.06999999999994</v>
      </c>
      <c r="E60" s="353">
        <f t="shared" ref="E60:X60" si="20">SUM(E61:E63)</f>
        <v>643.07000000000005</v>
      </c>
      <c r="F60" s="353">
        <f t="shared" si="20"/>
        <v>643.06999999999994</v>
      </c>
      <c r="G60" s="353">
        <f t="shared" si="20"/>
        <v>643.07000000000005</v>
      </c>
      <c r="H60" s="353">
        <f t="shared" si="20"/>
        <v>395.8</v>
      </c>
      <c r="I60" s="353">
        <f t="shared" si="20"/>
        <v>403.9</v>
      </c>
      <c r="J60" s="353">
        <f t="shared" si="20"/>
        <v>191095.27000000002</v>
      </c>
      <c r="K60" s="353">
        <f t="shared" si="20"/>
        <v>200250.98</v>
      </c>
      <c r="L60" s="353">
        <f t="shared" si="20"/>
        <v>56064.9</v>
      </c>
      <c r="M60" s="353">
        <f t="shared" si="20"/>
        <v>118975.20000000001</v>
      </c>
      <c r="N60" s="353">
        <f t="shared" si="20"/>
        <v>118975.20000000001</v>
      </c>
      <c r="O60" s="353">
        <f t="shared" si="20"/>
        <v>29845.07</v>
      </c>
      <c r="P60" s="353">
        <f t="shared" si="20"/>
        <v>100063.98000000001</v>
      </c>
      <c r="Q60" s="353">
        <f t="shared" si="20"/>
        <v>100063.98000000001</v>
      </c>
      <c r="R60" s="353">
        <f t="shared" si="20"/>
        <v>24553.86</v>
      </c>
      <c r="S60" s="353">
        <f t="shared" si="20"/>
        <v>0</v>
      </c>
      <c r="T60" s="353">
        <f t="shared" si="20"/>
        <v>0</v>
      </c>
      <c r="U60" s="353">
        <f t="shared" si="20"/>
        <v>0</v>
      </c>
      <c r="V60" s="353">
        <f t="shared" si="20"/>
        <v>18911.22</v>
      </c>
      <c r="W60" s="353">
        <f t="shared" si="20"/>
        <v>18911.22</v>
      </c>
      <c r="X60" s="353">
        <f t="shared" si="20"/>
        <v>5291.21</v>
      </c>
    </row>
    <row r="61" spans="2:24" ht="25.5">
      <c r="B61" s="295" t="s">
        <v>20</v>
      </c>
      <c r="C61" s="296" t="s">
        <v>16</v>
      </c>
      <c r="D61" s="354">
        <v>0</v>
      </c>
      <c r="E61" s="354">
        <v>0</v>
      </c>
      <c r="F61" s="354">
        <v>0</v>
      </c>
      <c r="G61" s="354">
        <v>0</v>
      </c>
      <c r="H61" s="354">
        <v>0</v>
      </c>
      <c r="I61" s="354">
        <v>0</v>
      </c>
      <c r="J61" s="354">
        <v>0</v>
      </c>
      <c r="K61" s="354">
        <v>0</v>
      </c>
      <c r="L61" s="355">
        <v>0</v>
      </c>
      <c r="M61" s="83">
        <f>P61+S61+V61</f>
        <v>0</v>
      </c>
      <c r="N61" s="83">
        <f t="shared" ref="N61:O63" si="21">Q61+T61+W61</f>
        <v>0</v>
      </c>
      <c r="O61" s="83">
        <f t="shared" si="21"/>
        <v>0</v>
      </c>
      <c r="P61" s="356">
        <v>0</v>
      </c>
      <c r="Q61" s="354">
        <v>0</v>
      </c>
      <c r="R61" s="354">
        <v>0</v>
      </c>
      <c r="S61" s="354">
        <v>0</v>
      </c>
      <c r="T61" s="354">
        <v>0</v>
      </c>
      <c r="U61" s="354">
        <v>0</v>
      </c>
      <c r="V61" s="354">
        <v>0</v>
      </c>
      <c r="W61" s="354">
        <v>0</v>
      </c>
      <c r="X61" s="357">
        <v>0</v>
      </c>
    </row>
    <row r="62" spans="2:24" ht="25.5">
      <c r="B62" s="295" t="s">
        <v>21</v>
      </c>
      <c r="C62" s="296" t="s">
        <v>17</v>
      </c>
      <c r="D62" s="358">
        <v>571.28</v>
      </c>
      <c r="E62" s="343">
        <f>E64-E63</f>
        <v>571.28000000000009</v>
      </c>
      <c r="F62" s="358">
        <v>571.28</v>
      </c>
      <c r="G62" s="343">
        <f>G64-G63</f>
        <v>571.28000000000009</v>
      </c>
      <c r="H62" s="343">
        <v>351.8</v>
      </c>
      <c r="I62" s="343">
        <v>356.9</v>
      </c>
      <c r="J62" s="343">
        <v>173443.51</v>
      </c>
      <c r="K62" s="343">
        <v>182399.22</v>
      </c>
      <c r="L62" s="343">
        <v>51498.04</v>
      </c>
      <c r="M62" s="83">
        <f t="shared" ref="M62:M63" si="22">P62+S62+V62</f>
        <v>107124.63</v>
      </c>
      <c r="N62" s="83">
        <f t="shared" si="21"/>
        <v>107124.63</v>
      </c>
      <c r="O62" s="83">
        <f t="shared" si="21"/>
        <v>26742.489999999998</v>
      </c>
      <c r="P62" s="343">
        <v>89313.41</v>
      </c>
      <c r="Q62" s="343">
        <v>89313.41</v>
      </c>
      <c r="R62" s="343">
        <v>21863.41</v>
      </c>
      <c r="S62" s="343">
        <v>0</v>
      </c>
      <c r="T62" s="343">
        <v>0</v>
      </c>
      <c r="U62" s="343">
        <v>0</v>
      </c>
      <c r="V62" s="343">
        <v>17811.22</v>
      </c>
      <c r="W62" s="343">
        <v>17811.22</v>
      </c>
      <c r="X62" s="359">
        <v>4879.08</v>
      </c>
    </row>
    <row r="63" spans="2:24" ht="26.25" thickBot="1">
      <c r="B63" s="295" t="s">
        <v>22</v>
      </c>
      <c r="C63" s="296" t="s">
        <v>18</v>
      </c>
      <c r="D63" s="360">
        <v>71.790000000000006</v>
      </c>
      <c r="E63" s="361">
        <v>71.790000000000006</v>
      </c>
      <c r="F63" s="360">
        <v>71.790000000000006</v>
      </c>
      <c r="G63" s="361">
        <v>71.790000000000006</v>
      </c>
      <c r="H63" s="361">
        <v>44</v>
      </c>
      <c r="I63" s="361">
        <v>47</v>
      </c>
      <c r="J63" s="361">
        <v>17651.759999999998</v>
      </c>
      <c r="K63" s="361">
        <v>17851.759999999998</v>
      </c>
      <c r="L63" s="361">
        <v>4566.8599999999997</v>
      </c>
      <c r="M63" s="83">
        <f t="shared" si="22"/>
        <v>11850.57</v>
      </c>
      <c r="N63" s="83">
        <f t="shared" si="21"/>
        <v>11850.57</v>
      </c>
      <c r="O63" s="83">
        <f t="shared" si="21"/>
        <v>3102.58</v>
      </c>
      <c r="P63" s="361">
        <v>10750.57</v>
      </c>
      <c r="Q63" s="361">
        <v>10750.57</v>
      </c>
      <c r="R63" s="361">
        <v>2690.45</v>
      </c>
      <c r="S63" s="361">
        <v>0</v>
      </c>
      <c r="T63" s="361">
        <v>0</v>
      </c>
      <c r="U63" s="361">
        <v>0</v>
      </c>
      <c r="V63" s="361">
        <v>1100</v>
      </c>
      <c r="W63" s="361">
        <v>1100</v>
      </c>
      <c r="X63" s="362">
        <v>412.13</v>
      </c>
    </row>
    <row r="64" spans="2:24" s="352" customFormat="1" ht="39" thickBot="1">
      <c r="B64" s="350" t="s">
        <v>2</v>
      </c>
      <c r="C64" s="296" t="s">
        <v>34</v>
      </c>
      <c r="D64" s="68">
        <f>SUM(D65:D69)</f>
        <v>643.07000000000005</v>
      </c>
      <c r="E64" s="68">
        <f t="shared" ref="E64:W64" si="23">SUM(E65:E69)</f>
        <v>643.07000000000005</v>
      </c>
      <c r="F64" s="68">
        <f t="shared" si="23"/>
        <v>643.07000000000005</v>
      </c>
      <c r="G64" s="68">
        <f t="shared" si="23"/>
        <v>643.07000000000005</v>
      </c>
      <c r="H64" s="68">
        <f t="shared" si="23"/>
        <v>395.8</v>
      </c>
      <c r="I64" s="68">
        <f t="shared" si="23"/>
        <v>403.9</v>
      </c>
      <c r="J64" s="68">
        <f t="shared" si="23"/>
        <v>191095.27</v>
      </c>
      <c r="K64" s="68">
        <f t="shared" si="23"/>
        <v>200250.98</v>
      </c>
      <c r="L64" s="68">
        <f t="shared" si="23"/>
        <v>56064.9</v>
      </c>
      <c r="M64" s="68">
        <f t="shared" si="23"/>
        <v>118975.2</v>
      </c>
      <c r="N64" s="68">
        <f t="shared" si="23"/>
        <v>118975.2</v>
      </c>
      <c r="O64" s="68">
        <f t="shared" si="23"/>
        <v>29845.07</v>
      </c>
      <c r="P64" s="68">
        <f t="shared" si="23"/>
        <v>100063.98</v>
      </c>
      <c r="Q64" s="68">
        <f t="shared" si="23"/>
        <v>100063.98</v>
      </c>
      <c r="R64" s="68">
        <f t="shared" si="23"/>
        <v>24553.86</v>
      </c>
      <c r="S64" s="83">
        <f t="shared" si="23"/>
        <v>0</v>
      </c>
      <c r="T64" s="83">
        <f t="shared" si="23"/>
        <v>0</v>
      </c>
      <c r="U64" s="83">
        <f t="shared" si="23"/>
        <v>0</v>
      </c>
      <c r="V64" s="68">
        <f t="shared" si="23"/>
        <v>18911.22</v>
      </c>
      <c r="W64" s="68">
        <f t="shared" si="23"/>
        <v>18911.22</v>
      </c>
      <c r="X64" s="351">
        <f t="shared" ref="X64" si="24">SUM(X65:X69)</f>
        <v>5291.21</v>
      </c>
    </row>
    <row r="65" spans="2:24" ht="25.5">
      <c r="B65" s="295" t="s">
        <v>20</v>
      </c>
      <c r="C65" s="296" t="s">
        <v>4</v>
      </c>
      <c r="D65" s="363">
        <v>0</v>
      </c>
      <c r="E65" s="363">
        <v>0</v>
      </c>
      <c r="F65" s="363">
        <v>0</v>
      </c>
      <c r="G65" s="363">
        <v>0</v>
      </c>
      <c r="H65" s="364">
        <v>0</v>
      </c>
      <c r="I65" s="364">
        <v>0</v>
      </c>
      <c r="J65" s="364">
        <v>0</v>
      </c>
      <c r="K65" s="364">
        <v>0</v>
      </c>
      <c r="L65" s="365">
        <v>0</v>
      </c>
      <c r="M65" s="83">
        <f t="shared" ref="M65:O66" si="25">P65+S65+V65</f>
        <v>0</v>
      </c>
      <c r="N65" s="83">
        <f t="shared" si="25"/>
        <v>0</v>
      </c>
      <c r="O65" s="83">
        <f t="shared" si="25"/>
        <v>0</v>
      </c>
      <c r="P65" s="364">
        <v>0</v>
      </c>
      <c r="Q65" s="364">
        <v>0</v>
      </c>
      <c r="R65" s="364">
        <v>0</v>
      </c>
      <c r="S65" s="364">
        <v>0</v>
      </c>
      <c r="T65" s="364">
        <v>0</v>
      </c>
      <c r="U65" s="364">
        <v>0</v>
      </c>
      <c r="V65" s="364">
        <v>0</v>
      </c>
      <c r="W65" s="363">
        <v>0</v>
      </c>
      <c r="X65" s="366">
        <v>0</v>
      </c>
    </row>
    <row r="66" spans="2:24" ht="38.25">
      <c r="B66" s="295" t="s">
        <v>21</v>
      </c>
      <c r="C66" s="296" t="s">
        <v>5</v>
      </c>
      <c r="D66" s="358">
        <v>633.07000000000005</v>
      </c>
      <c r="E66" s="343">
        <v>633.07000000000005</v>
      </c>
      <c r="F66" s="358">
        <v>633.07000000000005</v>
      </c>
      <c r="G66" s="343">
        <v>633.07000000000005</v>
      </c>
      <c r="H66" s="343">
        <v>385.8</v>
      </c>
      <c r="I66" s="343">
        <v>393.9</v>
      </c>
      <c r="J66" s="343">
        <v>183708.33</v>
      </c>
      <c r="K66" s="343">
        <v>192346.29</v>
      </c>
      <c r="L66" s="343">
        <v>54575.21</v>
      </c>
      <c r="M66" s="83">
        <f>P66+S66+V66</f>
        <v>116274.5</v>
      </c>
      <c r="N66" s="83">
        <f t="shared" si="25"/>
        <v>116274.5</v>
      </c>
      <c r="O66" s="83">
        <f t="shared" si="25"/>
        <v>29179.82</v>
      </c>
      <c r="P66" s="343">
        <v>97363.28</v>
      </c>
      <c r="Q66" s="343">
        <v>97363.28</v>
      </c>
      <c r="R66" s="343">
        <v>23888.61</v>
      </c>
      <c r="S66" s="343">
        <f>S60</f>
        <v>0</v>
      </c>
      <c r="T66" s="343">
        <v>0</v>
      </c>
      <c r="U66" s="343">
        <v>0</v>
      </c>
      <c r="V66" s="343">
        <v>18911.22</v>
      </c>
      <c r="W66" s="343">
        <v>18911.22</v>
      </c>
      <c r="X66" s="359">
        <v>5291.21</v>
      </c>
    </row>
    <row r="67" spans="2:24" ht="38.25">
      <c r="B67" s="295" t="s">
        <v>22</v>
      </c>
      <c r="C67" s="296" t="s">
        <v>6</v>
      </c>
      <c r="D67" s="354">
        <v>0</v>
      </c>
      <c r="E67" s="354">
        <v>0</v>
      </c>
      <c r="F67" s="354">
        <v>0</v>
      </c>
      <c r="G67" s="354">
        <v>0</v>
      </c>
      <c r="H67" s="343">
        <v>0</v>
      </c>
      <c r="I67" s="343">
        <v>0</v>
      </c>
      <c r="J67" s="343">
        <v>0</v>
      </c>
      <c r="K67" s="343">
        <v>0</v>
      </c>
      <c r="L67" s="343">
        <v>0</v>
      </c>
      <c r="M67" s="83">
        <f t="shared" ref="M67:M69" si="26">P67+S67+V67</f>
        <v>0</v>
      </c>
      <c r="N67" s="83">
        <f t="shared" ref="N67:N69" si="27">Q67+T67+W67</f>
        <v>0</v>
      </c>
      <c r="O67" s="83">
        <f t="shared" ref="O67:O69" si="28">R67+U67+X67</f>
        <v>0</v>
      </c>
      <c r="P67" s="343">
        <v>0</v>
      </c>
      <c r="Q67" s="343">
        <v>0</v>
      </c>
      <c r="R67" s="343">
        <v>0</v>
      </c>
      <c r="S67" s="343">
        <v>0</v>
      </c>
      <c r="T67" s="343">
        <v>0</v>
      </c>
      <c r="U67" s="343">
        <v>0</v>
      </c>
      <c r="V67" s="343">
        <v>0</v>
      </c>
      <c r="W67" s="354">
        <v>0</v>
      </c>
      <c r="X67" s="357">
        <v>0</v>
      </c>
    </row>
    <row r="68" spans="2:24" ht="64.5" thickBot="1">
      <c r="B68" s="295" t="s">
        <v>23</v>
      </c>
      <c r="C68" s="296" t="s">
        <v>7</v>
      </c>
      <c r="D68" s="367">
        <v>0</v>
      </c>
      <c r="E68" s="367">
        <v>0</v>
      </c>
      <c r="F68" s="367">
        <v>0</v>
      </c>
      <c r="G68" s="367">
        <v>0</v>
      </c>
      <c r="H68" s="367">
        <v>0</v>
      </c>
      <c r="I68" s="367">
        <v>0</v>
      </c>
      <c r="J68" s="367">
        <v>0</v>
      </c>
      <c r="K68" s="367">
        <v>0</v>
      </c>
      <c r="L68" s="367">
        <v>0</v>
      </c>
      <c r="M68" s="83">
        <f t="shared" si="26"/>
        <v>0</v>
      </c>
      <c r="N68" s="83">
        <f t="shared" si="27"/>
        <v>0</v>
      </c>
      <c r="O68" s="83">
        <f t="shared" si="28"/>
        <v>0</v>
      </c>
      <c r="P68" s="367">
        <v>0</v>
      </c>
      <c r="Q68" s="367">
        <v>0</v>
      </c>
      <c r="R68" s="367">
        <v>0</v>
      </c>
      <c r="S68" s="367">
        <v>0</v>
      </c>
      <c r="T68" s="367">
        <v>0</v>
      </c>
      <c r="U68" s="367">
        <v>0</v>
      </c>
      <c r="V68" s="367">
        <v>0</v>
      </c>
      <c r="W68" s="367">
        <v>0</v>
      </c>
      <c r="X68" s="368">
        <v>0</v>
      </c>
    </row>
    <row r="69" spans="2:24" ht="39" thickBot="1">
      <c r="B69" s="295" t="s">
        <v>24</v>
      </c>
      <c r="C69" s="296" t="s">
        <v>51</v>
      </c>
      <c r="D69" s="369">
        <v>10</v>
      </c>
      <c r="E69" s="370">
        <v>10</v>
      </c>
      <c r="F69" s="369">
        <v>10</v>
      </c>
      <c r="G69" s="370">
        <v>10</v>
      </c>
      <c r="H69" s="370">
        <v>10</v>
      </c>
      <c r="I69" s="370">
        <v>10</v>
      </c>
      <c r="J69" s="370">
        <v>7386.94</v>
      </c>
      <c r="K69" s="370">
        <v>7904.69</v>
      </c>
      <c r="L69" s="370">
        <v>1489.69</v>
      </c>
      <c r="M69" s="83">
        <f t="shared" si="26"/>
        <v>2700.7</v>
      </c>
      <c r="N69" s="83">
        <f t="shared" si="27"/>
        <v>2700.7</v>
      </c>
      <c r="O69" s="83">
        <f t="shared" si="28"/>
        <v>665.25</v>
      </c>
      <c r="P69" s="370">
        <v>2700.7</v>
      </c>
      <c r="Q69" s="370">
        <v>2700.7</v>
      </c>
      <c r="R69" s="370">
        <v>665.25</v>
      </c>
      <c r="S69" s="370">
        <v>0</v>
      </c>
      <c r="T69" s="370">
        <v>0</v>
      </c>
      <c r="U69" s="370">
        <v>0</v>
      </c>
      <c r="V69" s="370">
        <v>0</v>
      </c>
      <c r="W69" s="370">
        <v>0</v>
      </c>
      <c r="X69" s="371">
        <v>0</v>
      </c>
    </row>
    <row r="70" spans="2:24" ht="21" thickBot="1">
      <c r="B70" s="461">
        <v>611</v>
      </c>
    </row>
    <row r="71" spans="2:24">
      <c r="B71" s="617"/>
      <c r="C71" s="620" t="s">
        <v>30</v>
      </c>
      <c r="D71" s="623" t="s">
        <v>38</v>
      </c>
      <c r="E71" s="624"/>
      <c r="F71" s="623" t="s">
        <v>39</v>
      </c>
      <c r="G71" s="624"/>
      <c r="H71" s="623" t="s">
        <v>37</v>
      </c>
      <c r="I71" s="624"/>
      <c r="J71" s="623" t="s">
        <v>50</v>
      </c>
      <c r="K71" s="624"/>
      <c r="L71" s="627"/>
      <c r="M71" s="623" t="s">
        <v>36</v>
      </c>
      <c r="N71" s="624"/>
      <c r="O71" s="627"/>
      <c r="P71" s="620" t="s">
        <v>32</v>
      </c>
      <c r="Q71" s="620"/>
      <c r="R71" s="620"/>
      <c r="S71" s="620"/>
      <c r="T71" s="620"/>
      <c r="U71" s="620"/>
      <c r="V71" s="620"/>
      <c r="W71" s="631"/>
      <c r="X71" s="632"/>
    </row>
    <row r="72" spans="2:24">
      <c r="B72" s="618"/>
      <c r="C72" s="621"/>
      <c r="D72" s="625"/>
      <c r="E72" s="626"/>
      <c r="F72" s="625"/>
      <c r="G72" s="626"/>
      <c r="H72" s="625"/>
      <c r="I72" s="626"/>
      <c r="J72" s="628"/>
      <c r="K72" s="629"/>
      <c r="L72" s="630"/>
      <c r="M72" s="628"/>
      <c r="N72" s="629"/>
      <c r="O72" s="630"/>
      <c r="P72" s="621" t="s">
        <v>53</v>
      </c>
      <c r="Q72" s="621"/>
      <c r="R72" s="621"/>
      <c r="S72" s="621" t="s">
        <v>54</v>
      </c>
      <c r="T72" s="621"/>
      <c r="U72" s="621"/>
      <c r="V72" s="621" t="s">
        <v>33</v>
      </c>
      <c r="W72" s="621"/>
      <c r="X72" s="633"/>
    </row>
    <row r="73" spans="2:24" ht="51.75" thickBot="1">
      <c r="B73" s="619"/>
      <c r="C73" s="622"/>
      <c r="D73" s="214" t="s">
        <v>47</v>
      </c>
      <c r="E73" s="214" t="s">
        <v>14</v>
      </c>
      <c r="F73" s="214" t="s">
        <v>47</v>
      </c>
      <c r="G73" s="214" t="s">
        <v>14</v>
      </c>
      <c r="H73" s="214" t="s">
        <v>47</v>
      </c>
      <c r="I73" s="214" t="s">
        <v>14</v>
      </c>
      <c r="J73" s="214" t="s">
        <v>48</v>
      </c>
      <c r="K73" s="214" t="s">
        <v>19</v>
      </c>
      <c r="L73" s="214" t="s">
        <v>31</v>
      </c>
      <c r="M73" s="214" t="s">
        <v>48</v>
      </c>
      <c r="N73" s="214" t="s">
        <v>19</v>
      </c>
      <c r="O73" s="214" t="s">
        <v>31</v>
      </c>
      <c r="P73" s="214" t="s">
        <v>48</v>
      </c>
      <c r="Q73" s="214" t="s">
        <v>19</v>
      </c>
      <c r="R73" s="214" t="s">
        <v>31</v>
      </c>
      <c r="S73" s="214" t="s">
        <v>48</v>
      </c>
      <c r="T73" s="214" t="s">
        <v>19</v>
      </c>
      <c r="U73" s="214" t="s">
        <v>31</v>
      </c>
      <c r="V73" s="214" t="s">
        <v>48</v>
      </c>
      <c r="W73" s="214" t="s">
        <v>19</v>
      </c>
      <c r="X73" s="215" t="s">
        <v>31</v>
      </c>
    </row>
    <row r="74" spans="2:24" ht="13.5" thickBot="1">
      <c r="B74" s="292">
        <v>1</v>
      </c>
      <c r="C74" s="217">
        <v>2</v>
      </c>
      <c r="D74" s="217">
        <v>3</v>
      </c>
      <c r="E74" s="217">
        <v>4</v>
      </c>
      <c r="F74" s="217">
        <v>5</v>
      </c>
      <c r="G74" s="217">
        <v>6</v>
      </c>
      <c r="H74" s="217">
        <v>7</v>
      </c>
      <c r="I74" s="217">
        <v>8</v>
      </c>
      <c r="J74" s="217">
        <v>9</v>
      </c>
      <c r="K74" s="217">
        <v>10</v>
      </c>
      <c r="L74" s="217">
        <v>11</v>
      </c>
      <c r="M74" s="217">
        <v>12</v>
      </c>
      <c r="N74" s="217">
        <v>13</v>
      </c>
      <c r="O74" s="217">
        <v>14</v>
      </c>
      <c r="P74" s="217">
        <v>15</v>
      </c>
      <c r="Q74" s="217">
        <v>16</v>
      </c>
      <c r="R74" s="217">
        <v>17</v>
      </c>
      <c r="S74" s="217">
        <v>18</v>
      </c>
      <c r="T74" s="217">
        <v>19</v>
      </c>
      <c r="U74" s="217">
        <v>20</v>
      </c>
      <c r="V74" s="217">
        <v>21</v>
      </c>
      <c r="W74" s="217">
        <v>22</v>
      </c>
      <c r="X74" s="219">
        <v>23</v>
      </c>
    </row>
    <row r="75" spans="2:24" ht="38.25">
      <c r="B75" s="293" t="s">
        <v>1</v>
      </c>
      <c r="C75" s="294" t="s">
        <v>3</v>
      </c>
      <c r="D75" s="339">
        <f t="shared" ref="D75:I75" si="29">D77</f>
        <v>422</v>
      </c>
      <c r="E75" s="339">
        <f t="shared" si="29"/>
        <v>46</v>
      </c>
      <c r="F75" s="339">
        <f t="shared" si="29"/>
        <v>422</v>
      </c>
      <c r="G75" s="339">
        <f t="shared" si="29"/>
        <v>46</v>
      </c>
      <c r="H75" s="339">
        <f>H77</f>
        <v>422</v>
      </c>
      <c r="I75" s="339">
        <f t="shared" si="29"/>
        <v>46</v>
      </c>
      <c r="J75" s="109">
        <f>J77</f>
        <v>19616.16</v>
      </c>
      <c r="K75" s="109">
        <f t="shared" ref="K75:L75" si="30">K77</f>
        <v>14784.57</v>
      </c>
      <c r="L75" s="109">
        <f t="shared" si="30"/>
        <v>4633.74</v>
      </c>
      <c r="M75" s="117">
        <f>M77</f>
        <v>12627.77</v>
      </c>
      <c r="N75" s="117">
        <f t="shared" ref="N75:R75" si="31">N77</f>
        <v>8374.66</v>
      </c>
      <c r="O75" s="340">
        <f t="shared" si="31"/>
        <v>2324.04</v>
      </c>
      <c r="P75" s="117">
        <f t="shared" si="31"/>
        <v>12627.77</v>
      </c>
      <c r="Q75" s="340">
        <f t="shared" si="31"/>
        <v>8374.66</v>
      </c>
      <c r="R75" s="340">
        <f t="shared" si="31"/>
        <v>2324.04</v>
      </c>
      <c r="S75" s="112">
        <f t="shared" ref="S75:X75" si="32">SUM(S76:S78)</f>
        <v>0</v>
      </c>
      <c r="T75" s="112">
        <f t="shared" si="32"/>
        <v>0</v>
      </c>
      <c r="U75" s="112">
        <f t="shared" si="32"/>
        <v>0</v>
      </c>
      <c r="V75" s="112">
        <f t="shared" si="32"/>
        <v>0</v>
      </c>
      <c r="W75" s="112">
        <f t="shared" si="32"/>
        <v>0</v>
      </c>
      <c r="X75" s="341">
        <f t="shared" si="32"/>
        <v>0</v>
      </c>
    </row>
    <row r="76" spans="2:24" ht="25.5">
      <c r="B76" s="295" t="s">
        <v>20</v>
      </c>
      <c r="C76" s="296" t="s">
        <v>16</v>
      </c>
      <c r="D76" s="342"/>
      <c r="E76" s="342"/>
      <c r="F76" s="342"/>
      <c r="G76" s="342"/>
      <c r="H76" s="342"/>
      <c r="I76" s="342"/>
      <c r="J76" s="343"/>
      <c r="K76" s="343"/>
      <c r="L76" s="343"/>
      <c r="M76" s="67">
        <f t="shared" ref="M76:M77" si="33">P76+S76+V76</f>
        <v>0</v>
      </c>
      <c r="N76" s="67">
        <f t="shared" ref="M76:O78" si="34">Q76+T76+W76</f>
        <v>0</v>
      </c>
      <c r="O76" s="67">
        <f t="shared" si="34"/>
        <v>0</v>
      </c>
      <c r="P76" s="343"/>
      <c r="Q76" s="343"/>
      <c r="R76" s="343"/>
      <c r="S76" s="343"/>
      <c r="T76" s="343"/>
      <c r="U76" s="343"/>
      <c r="V76" s="343"/>
      <c r="W76" s="344"/>
      <c r="X76" s="345"/>
    </row>
    <row r="77" spans="2:24" ht="25.5">
      <c r="B77" s="295" t="s">
        <v>21</v>
      </c>
      <c r="C77" s="296" t="s">
        <v>17</v>
      </c>
      <c r="D77" s="342">
        <v>422</v>
      </c>
      <c r="E77" s="342">
        <f t="shared" ref="E77:I77" si="35">E79</f>
        <v>46</v>
      </c>
      <c r="F77" s="342">
        <v>422</v>
      </c>
      <c r="G77" s="342">
        <f t="shared" si="35"/>
        <v>46</v>
      </c>
      <c r="H77" s="342">
        <v>422</v>
      </c>
      <c r="I77" s="342">
        <f t="shared" si="35"/>
        <v>46</v>
      </c>
      <c r="J77" s="343">
        <v>19616.16</v>
      </c>
      <c r="K77" s="343">
        <v>14784.57</v>
      </c>
      <c r="L77" s="343">
        <v>4633.74</v>
      </c>
      <c r="M77" s="67">
        <f t="shared" si="33"/>
        <v>12627.77</v>
      </c>
      <c r="N77" s="67">
        <f t="shared" si="34"/>
        <v>8374.66</v>
      </c>
      <c r="O77" s="67">
        <f t="shared" si="34"/>
        <v>2324.04</v>
      </c>
      <c r="P77" s="343">
        <v>12627.77</v>
      </c>
      <c r="Q77" s="343">
        <v>8374.66</v>
      </c>
      <c r="R77" s="343">
        <v>2324.04</v>
      </c>
      <c r="S77" s="343">
        <f t="shared" ref="S77" si="36">S79</f>
        <v>0</v>
      </c>
      <c r="T77" s="343">
        <v>0</v>
      </c>
      <c r="U77" s="343">
        <v>0</v>
      </c>
      <c r="V77" s="343">
        <v>0</v>
      </c>
      <c r="W77" s="343">
        <v>0</v>
      </c>
      <c r="X77" s="343">
        <v>0</v>
      </c>
    </row>
    <row r="78" spans="2:24" ht="25.5">
      <c r="B78" s="295" t="s">
        <v>22</v>
      </c>
      <c r="C78" s="296" t="s">
        <v>18</v>
      </c>
      <c r="D78" s="342"/>
      <c r="E78" s="342"/>
      <c r="F78" s="342"/>
      <c r="G78" s="342"/>
      <c r="H78" s="342"/>
      <c r="I78" s="342"/>
      <c r="J78" s="343"/>
      <c r="K78" s="343"/>
      <c r="L78" s="343"/>
      <c r="M78" s="67">
        <f t="shared" si="34"/>
        <v>0</v>
      </c>
      <c r="N78" s="67">
        <f t="shared" si="34"/>
        <v>0</v>
      </c>
      <c r="O78" s="67">
        <f t="shared" si="34"/>
        <v>0</v>
      </c>
      <c r="P78" s="343"/>
      <c r="Q78" s="343"/>
      <c r="R78" s="343"/>
      <c r="S78" s="343"/>
      <c r="T78" s="343"/>
      <c r="U78" s="343"/>
      <c r="V78" s="343"/>
      <c r="W78" s="344"/>
      <c r="X78" s="345"/>
    </row>
    <row r="79" spans="2:24" s="46" customFormat="1" ht="38.25">
      <c r="B79" s="297" t="s">
        <v>2</v>
      </c>
      <c r="C79" s="298" t="s">
        <v>34</v>
      </c>
      <c r="D79" s="108">
        <f>SUM(D80:D83)</f>
        <v>422</v>
      </c>
      <c r="E79" s="108">
        <f t="shared" ref="E79:I79" si="37">SUM(E80:E83)</f>
        <v>46</v>
      </c>
      <c r="F79" s="108">
        <f t="shared" si="37"/>
        <v>422</v>
      </c>
      <c r="G79" s="108">
        <f t="shared" si="37"/>
        <v>46</v>
      </c>
      <c r="H79" s="108">
        <f t="shared" si="37"/>
        <v>422</v>
      </c>
      <c r="I79" s="108">
        <f t="shared" si="37"/>
        <v>46</v>
      </c>
      <c r="J79" s="109">
        <f>J81</f>
        <v>19616.16</v>
      </c>
      <c r="K79" s="109">
        <f t="shared" ref="K79:L79" si="38">K81</f>
        <v>14784.57</v>
      </c>
      <c r="L79" s="109">
        <f t="shared" si="38"/>
        <v>4633.74</v>
      </c>
      <c r="M79" s="117">
        <f>M81+M84</f>
        <v>12627.77</v>
      </c>
      <c r="N79" s="117">
        <f>SUM(N80:N84)</f>
        <v>8374.66</v>
      </c>
      <c r="O79" s="117">
        <f>SUM(O80:O84)</f>
        <v>2324.04</v>
      </c>
      <c r="P79" s="109">
        <f t="shared" ref="P79:X79" si="39">P81</f>
        <v>12627.77</v>
      </c>
      <c r="Q79" s="109">
        <f t="shared" si="39"/>
        <v>8374.66</v>
      </c>
      <c r="R79" s="109">
        <f t="shared" si="39"/>
        <v>2324.04</v>
      </c>
      <c r="S79" s="109">
        <f t="shared" si="39"/>
        <v>0</v>
      </c>
      <c r="T79" s="109">
        <f t="shared" si="39"/>
        <v>0</v>
      </c>
      <c r="U79" s="109">
        <f t="shared" si="39"/>
        <v>0</v>
      </c>
      <c r="V79" s="109">
        <f t="shared" si="39"/>
        <v>0</v>
      </c>
      <c r="W79" s="109">
        <f t="shared" si="39"/>
        <v>0</v>
      </c>
      <c r="X79" s="109">
        <f t="shared" si="39"/>
        <v>0</v>
      </c>
    </row>
    <row r="80" spans="2:24" ht="25.5">
      <c r="B80" s="295" t="s">
        <v>20</v>
      </c>
      <c r="C80" s="296" t="s">
        <v>4</v>
      </c>
      <c r="D80" s="342"/>
      <c r="E80" s="342"/>
      <c r="F80" s="342"/>
      <c r="G80" s="342"/>
      <c r="H80" s="342"/>
      <c r="I80" s="342"/>
      <c r="J80" s="343"/>
      <c r="K80" s="343"/>
      <c r="L80" s="343"/>
      <c r="M80" s="67">
        <f t="shared" ref="M80:O83" si="40">P80+S80+V80</f>
        <v>0</v>
      </c>
      <c r="N80" s="67">
        <f t="shared" si="40"/>
        <v>0</v>
      </c>
      <c r="O80" s="67">
        <f t="shared" si="40"/>
        <v>0</v>
      </c>
      <c r="P80" s="343"/>
      <c r="Q80" s="343"/>
      <c r="R80" s="343"/>
      <c r="S80" s="343"/>
      <c r="T80" s="343"/>
      <c r="U80" s="343"/>
      <c r="V80" s="343"/>
      <c r="W80" s="344"/>
      <c r="X80" s="345"/>
    </row>
    <row r="81" spans="2:24" ht="38.25">
      <c r="B81" s="295" t="s">
        <v>21</v>
      </c>
      <c r="C81" s="296" t="s">
        <v>5</v>
      </c>
      <c r="D81" s="342">
        <v>422</v>
      </c>
      <c r="E81" s="342">
        <v>46</v>
      </c>
      <c r="F81" s="342">
        <v>422</v>
      </c>
      <c r="G81" s="342">
        <v>46</v>
      </c>
      <c r="H81" s="342">
        <v>422</v>
      </c>
      <c r="I81" s="342">
        <v>46</v>
      </c>
      <c r="J81" s="343">
        <v>19616.16</v>
      </c>
      <c r="K81" s="343">
        <v>14784.57</v>
      </c>
      <c r="L81" s="343">
        <v>4633.74</v>
      </c>
      <c r="M81" s="67">
        <f>P81+S81+V81</f>
        <v>12627.77</v>
      </c>
      <c r="N81" s="67">
        <f t="shared" si="40"/>
        <v>8374.66</v>
      </c>
      <c r="O81" s="67">
        <f t="shared" si="40"/>
        <v>2324.04</v>
      </c>
      <c r="P81" s="343">
        <v>12627.77</v>
      </c>
      <c r="Q81" s="343">
        <v>8374.66</v>
      </c>
      <c r="R81" s="343">
        <v>2324.04</v>
      </c>
      <c r="S81" s="343">
        <f t="shared" ref="S81:V81" si="41">S83</f>
        <v>0</v>
      </c>
      <c r="T81" s="343">
        <v>0</v>
      </c>
      <c r="U81" s="343">
        <v>0</v>
      </c>
      <c r="V81" s="343">
        <f t="shared" si="41"/>
        <v>0</v>
      </c>
      <c r="W81" s="343">
        <v>0</v>
      </c>
      <c r="X81" s="343">
        <v>0</v>
      </c>
    </row>
    <row r="82" spans="2:24" ht="38.25">
      <c r="B82" s="295" t="s">
        <v>22</v>
      </c>
      <c r="C82" s="296" t="s">
        <v>6</v>
      </c>
      <c r="D82" s="342"/>
      <c r="E82" s="342"/>
      <c r="F82" s="342"/>
      <c r="G82" s="342"/>
      <c r="H82" s="342"/>
      <c r="I82" s="342"/>
      <c r="J82" s="343"/>
      <c r="K82" s="343"/>
      <c r="L82" s="343"/>
      <c r="M82" s="67">
        <f t="shared" si="40"/>
        <v>0</v>
      </c>
      <c r="N82" s="67">
        <f t="shared" si="40"/>
        <v>0</v>
      </c>
      <c r="O82" s="67">
        <f t="shared" si="40"/>
        <v>0</v>
      </c>
      <c r="P82" s="343"/>
      <c r="Q82" s="343"/>
      <c r="R82" s="343"/>
      <c r="S82" s="343"/>
      <c r="T82" s="343"/>
      <c r="U82" s="343"/>
      <c r="V82" s="343"/>
      <c r="W82" s="344"/>
      <c r="X82" s="345"/>
    </row>
    <row r="83" spans="2:24" ht="63.75">
      <c r="B83" s="295" t="s">
        <v>23</v>
      </c>
      <c r="C83" s="296" t="s">
        <v>7</v>
      </c>
      <c r="D83" s="342"/>
      <c r="E83" s="342"/>
      <c r="F83" s="342"/>
      <c r="G83" s="342"/>
      <c r="H83" s="342"/>
      <c r="I83" s="342"/>
      <c r="J83" s="343"/>
      <c r="K83" s="343"/>
      <c r="L83" s="343"/>
      <c r="M83" s="67">
        <f t="shared" si="40"/>
        <v>0</v>
      </c>
      <c r="N83" s="67">
        <f t="shared" si="40"/>
        <v>0</v>
      </c>
      <c r="O83" s="67">
        <f t="shared" si="40"/>
        <v>0</v>
      </c>
      <c r="P83" s="343"/>
      <c r="Q83" s="343"/>
      <c r="R83" s="343"/>
      <c r="S83" s="343"/>
      <c r="T83" s="343"/>
      <c r="U83" s="343"/>
      <c r="V83" s="343"/>
      <c r="W83" s="344"/>
      <c r="X83" s="345"/>
    </row>
    <row r="84" spans="2:24" ht="38.25">
      <c r="B84" s="295" t="s">
        <v>24</v>
      </c>
      <c r="C84" s="296" t="s">
        <v>51</v>
      </c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117"/>
      <c r="R84" s="67">
        <v>0</v>
      </c>
      <c r="S84" s="342"/>
      <c r="T84" s="342"/>
      <c r="U84" s="342"/>
      <c r="V84" s="342"/>
      <c r="W84" s="346"/>
      <c r="X84" s="347"/>
    </row>
    <row r="86" spans="2:24" s="374" customFormat="1">
      <c r="D86" s="374">
        <f>D75-D79</f>
        <v>0</v>
      </c>
      <c r="E86" s="374">
        <f t="shared" ref="E86:X86" si="42">E75-E79</f>
        <v>0</v>
      </c>
      <c r="F86" s="374">
        <f t="shared" si="42"/>
        <v>0</v>
      </c>
      <c r="G86" s="374">
        <f t="shared" si="42"/>
        <v>0</v>
      </c>
      <c r="H86" s="374">
        <f t="shared" si="42"/>
        <v>0</v>
      </c>
      <c r="I86" s="374">
        <f t="shared" si="42"/>
        <v>0</v>
      </c>
      <c r="J86" s="374">
        <f t="shared" si="42"/>
        <v>0</v>
      </c>
      <c r="K86" s="374">
        <f t="shared" si="42"/>
        <v>0</v>
      </c>
      <c r="L86" s="374">
        <f t="shared" si="42"/>
        <v>0</v>
      </c>
      <c r="M86" s="374">
        <f t="shared" si="42"/>
        <v>0</v>
      </c>
      <c r="N86" s="374">
        <f t="shared" si="42"/>
        <v>0</v>
      </c>
      <c r="O86" s="374">
        <f t="shared" si="42"/>
        <v>0</v>
      </c>
      <c r="P86" s="374">
        <f t="shared" si="42"/>
        <v>0</v>
      </c>
      <c r="Q86" s="374">
        <f t="shared" si="42"/>
        <v>0</v>
      </c>
      <c r="R86" s="374">
        <f t="shared" si="42"/>
        <v>0</v>
      </c>
      <c r="S86" s="374">
        <f t="shared" si="42"/>
        <v>0</v>
      </c>
      <c r="T86" s="374">
        <f t="shared" si="42"/>
        <v>0</v>
      </c>
      <c r="U86" s="374">
        <f t="shared" si="42"/>
        <v>0</v>
      </c>
      <c r="V86" s="374">
        <f t="shared" si="42"/>
        <v>0</v>
      </c>
      <c r="W86" s="374">
        <f t="shared" si="42"/>
        <v>0</v>
      </c>
      <c r="X86" s="374">
        <f t="shared" si="42"/>
        <v>0</v>
      </c>
    </row>
  </sheetData>
  <mergeCells count="57">
    <mergeCell ref="B71:B73"/>
    <mergeCell ref="C71:C73"/>
    <mergeCell ref="D71:E72"/>
    <mergeCell ref="F71:G72"/>
    <mergeCell ref="H71:I72"/>
    <mergeCell ref="J71:L72"/>
    <mergeCell ref="J56:L57"/>
    <mergeCell ref="M56:O57"/>
    <mergeCell ref="P56:X56"/>
    <mergeCell ref="P57:R57"/>
    <mergeCell ref="S57:U57"/>
    <mergeCell ref="V57:X57"/>
    <mergeCell ref="M71:O72"/>
    <mergeCell ref="P71:X71"/>
    <mergeCell ref="P72:R72"/>
    <mergeCell ref="S72:U72"/>
    <mergeCell ref="V72:X72"/>
    <mergeCell ref="B56:B58"/>
    <mergeCell ref="C56:C58"/>
    <mergeCell ref="D56:E57"/>
    <mergeCell ref="F56:G57"/>
    <mergeCell ref="H56:I57"/>
    <mergeCell ref="J40:L41"/>
    <mergeCell ref="M40:O41"/>
    <mergeCell ref="P40:X40"/>
    <mergeCell ref="P41:R41"/>
    <mergeCell ref="S41:U41"/>
    <mergeCell ref="V41:X41"/>
    <mergeCell ref="B40:B42"/>
    <mergeCell ref="C40:C42"/>
    <mergeCell ref="D40:E41"/>
    <mergeCell ref="F40:G41"/>
    <mergeCell ref="H40:I41"/>
    <mergeCell ref="S1:X1"/>
    <mergeCell ref="P16:R16"/>
    <mergeCell ref="H15:I16"/>
    <mergeCell ref="R3:X3"/>
    <mergeCell ref="R4:X4"/>
    <mergeCell ref="R5:X5"/>
    <mergeCell ref="R6:X6"/>
    <mergeCell ref="R7:X7"/>
    <mergeCell ref="B8:X8"/>
    <mergeCell ref="B9:X9"/>
    <mergeCell ref="B10:X10"/>
    <mergeCell ref="B11:X11"/>
    <mergeCell ref="F15:G16"/>
    <mergeCell ref="S16:U16"/>
    <mergeCell ref="B30:V30"/>
    <mergeCell ref="P15:X15"/>
    <mergeCell ref="M15:O16"/>
    <mergeCell ref="V16:X16"/>
    <mergeCell ref="B12:X12"/>
    <mergeCell ref="B15:B17"/>
    <mergeCell ref="J15:L16"/>
    <mergeCell ref="B13:X13"/>
    <mergeCell ref="C15:C17"/>
    <mergeCell ref="D15:E16"/>
  </mergeCells>
  <phoneticPr fontId="2" type="noConversion"/>
  <pageMargins left="0.39370078740157483" right="0.39370078740157483" top="1.3779527559055118" bottom="0.39370078740157483" header="0.74803149606299213" footer="0.19685039370078741"/>
  <pageSetup paperSize="9"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1:X34"/>
  <sheetViews>
    <sheetView view="pageBreakPreview" zoomScale="60" zoomScaleNormal="100" workbookViewId="0">
      <selection activeCell="I22" sqref="I22"/>
    </sheetView>
  </sheetViews>
  <sheetFormatPr defaultRowHeight="12.75"/>
  <cols>
    <col min="1" max="1" width="3.5703125" style="9" customWidth="1"/>
    <col min="2" max="2" width="5.140625" style="9" customWidth="1"/>
    <col min="3" max="3" width="20.140625" style="9" customWidth="1"/>
    <col min="4" max="4" width="11.140625" style="9" customWidth="1"/>
    <col min="5" max="5" width="9.7109375" style="9" customWidth="1"/>
    <col min="6" max="6" width="12.140625" style="9" customWidth="1"/>
    <col min="7" max="7" width="11.7109375" style="9" customWidth="1"/>
    <col min="8" max="8" width="12.28515625" style="9" customWidth="1"/>
    <col min="9" max="9" width="11.7109375" style="9" customWidth="1"/>
    <col min="10" max="10" width="14.5703125" style="9" customWidth="1"/>
    <col min="11" max="11" width="14.42578125" style="9" customWidth="1"/>
    <col min="12" max="12" width="15.140625" style="9" customWidth="1"/>
    <col min="13" max="13" width="14.85546875" style="9" customWidth="1"/>
    <col min="14" max="14" width="15.140625" style="9" customWidth="1"/>
    <col min="15" max="15" width="15.85546875" style="9" customWidth="1"/>
    <col min="16" max="16" width="14.85546875" style="9" customWidth="1"/>
    <col min="17" max="17" width="14.42578125" style="9" customWidth="1"/>
    <col min="18" max="18" width="16" style="9" customWidth="1"/>
    <col min="19" max="19" width="10.7109375" style="9" customWidth="1"/>
    <col min="20" max="20" width="14.42578125" style="9" customWidth="1"/>
    <col min="21" max="21" width="13.28515625" style="9" customWidth="1"/>
    <col min="22" max="22" width="13.7109375" style="9" customWidth="1"/>
    <col min="23" max="23" width="14" style="9" customWidth="1"/>
    <col min="24" max="24" width="14.28515625" style="9" customWidth="1"/>
    <col min="25" max="16384" width="9.140625" style="9"/>
  </cols>
  <sheetData>
    <row r="1" spans="2:24" ht="38.25">
      <c r="R1" s="613" t="s">
        <v>44</v>
      </c>
      <c r="S1" s="613"/>
      <c r="T1" s="613"/>
      <c r="U1" s="613"/>
      <c r="V1" s="613"/>
      <c r="W1" s="613"/>
      <c r="X1" s="613"/>
    </row>
    <row r="2" spans="2:24" ht="34.5" customHeight="1">
      <c r="R2" s="20"/>
      <c r="S2" s="21"/>
      <c r="T2" s="21"/>
      <c r="U2" s="20"/>
      <c r="V2" s="20"/>
      <c r="W2" s="20"/>
    </row>
    <row r="3" spans="2:24" ht="23.25">
      <c r="B3" s="22"/>
      <c r="F3" s="23"/>
      <c r="R3" s="614" t="s">
        <v>75</v>
      </c>
      <c r="S3" s="614"/>
      <c r="T3" s="614"/>
      <c r="U3" s="614"/>
      <c r="V3" s="614"/>
      <c r="W3" s="614"/>
      <c r="X3" s="614"/>
    </row>
    <row r="4" spans="2:24" ht="23.25" customHeight="1">
      <c r="B4" s="22"/>
      <c r="C4" s="24"/>
      <c r="F4" s="23"/>
      <c r="R4" s="615" t="s">
        <v>80</v>
      </c>
      <c r="S4" s="614"/>
      <c r="T4" s="614"/>
      <c r="U4" s="614"/>
      <c r="V4" s="614"/>
      <c r="W4" s="614"/>
      <c r="X4" s="614"/>
    </row>
    <row r="5" spans="2:24" ht="23.25" customHeight="1">
      <c r="B5" s="22"/>
      <c r="C5" s="24"/>
      <c r="F5" s="23"/>
      <c r="R5" s="615" t="s">
        <v>81</v>
      </c>
      <c r="S5" s="615"/>
      <c r="T5" s="615"/>
      <c r="U5" s="615"/>
      <c r="V5" s="615"/>
      <c r="W5" s="615"/>
      <c r="X5" s="615"/>
    </row>
    <row r="6" spans="2:24" ht="23.25" customHeight="1">
      <c r="B6" s="22"/>
      <c r="C6" s="24"/>
      <c r="F6" s="23"/>
      <c r="R6" s="615" t="s">
        <v>82</v>
      </c>
      <c r="S6" s="615"/>
      <c r="T6" s="615"/>
      <c r="U6" s="615"/>
      <c r="V6" s="615"/>
      <c r="W6" s="615"/>
      <c r="X6" s="615"/>
    </row>
    <row r="7" spans="2:24" ht="23.25" customHeight="1">
      <c r="B7" s="22"/>
      <c r="C7" s="24"/>
      <c r="F7" s="23"/>
      <c r="R7" s="615" t="s">
        <v>78</v>
      </c>
      <c r="S7" s="615"/>
      <c r="T7" s="615"/>
      <c r="U7" s="615"/>
      <c r="V7" s="615"/>
      <c r="W7" s="615"/>
      <c r="X7" s="615"/>
    </row>
    <row r="8" spans="2:24" ht="38.25">
      <c r="B8" s="613" t="s">
        <v>41</v>
      </c>
      <c r="C8" s="613"/>
      <c r="D8" s="613"/>
      <c r="E8" s="613"/>
      <c r="F8" s="613"/>
      <c r="G8" s="613"/>
      <c r="H8" s="613"/>
      <c r="I8" s="613"/>
      <c r="J8" s="613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</row>
    <row r="9" spans="2:24" ht="35.25" customHeight="1">
      <c r="B9" s="634" t="s">
        <v>86</v>
      </c>
      <c r="C9" s="634"/>
      <c r="D9" s="634"/>
      <c r="E9" s="634"/>
      <c r="F9" s="634"/>
      <c r="G9" s="634"/>
      <c r="H9" s="634"/>
      <c r="I9" s="634"/>
      <c r="J9" s="634"/>
      <c r="K9" s="634"/>
      <c r="L9" s="634"/>
      <c r="M9" s="634"/>
      <c r="N9" s="634"/>
      <c r="O9" s="634"/>
      <c r="P9" s="634"/>
      <c r="Q9" s="634"/>
      <c r="R9" s="634"/>
      <c r="S9" s="634"/>
      <c r="T9" s="634"/>
      <c r="U9" s="634"/>
      <c r="V9" s="634"/>
      <c r="W9" s="634"/>
      <c r="X9" s="634"/>
    </row>
    <row r="10" spans="2:24" ht="36.75" customHeight="1">
      <c r="B10" s="634" t="s">
        <v>88</v>
      </c>
      <c r="C10" s="634"/>
      <c r="D10" s="634"/>
      <c r="E10" s="634"/>
      <c r="F10" s="634"/>
      <c r="G10" s="634"/>
      <c r="H10" s="634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4"/>
      <c r="W10" s="634"/>
      <c r="X10" s="634"/>
    </row>
    <row r="11" spans="2:24" ht="37.5">
      <c r="B11" s="635" t="s">
        <v>123</v>
      </c>
      <c r="C11" s="635"/>
      <c r="D11" s="635"/>
      <c r="E11" s="635"/>
      <c r="F11" s="635"/>
      <c r="G11" s="635"/>
      <c r="H11" s="635"/>
      <c r="I11" s="635"/>
      <c r="J11" s="635"/>
      <c r="K11" s="635"/>
      <c r="L11" s="635"/>
      <c r="M11" s="635"/>
      <c r="N11" s="635"/>
      <c r="O11" s="635"/>
      <c r="P11" s="635"/>
      <c r="Q11" s="635"/>
      <c r="R11" s="635"/>
      <c r="S11" s="635"/>
      <c r="T11" s="635"/>
      <c r="U11" s="635"/>
      <c r="V11" s="635"/>
      <c r="W11" s="635"/>
      <c r="X11" s="635"/>
    </row>
    <row r="12" spans="2:24" ht="30.75" customHeight="1">
      <c r="B12" s="605" t="s">
        <v>98</v>
      </c>
      <c r="C12" s="606"/>
      <c r="D12" s="606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S12" s="606"/>
      <c r="T12" s="606"/>
      <c r="U12" s="606"/>
      <c r="V12" s="606"/>
      <c r="W12" s="606"/>
      <c r="X12" s="606"/>
    </row>
    <row r="15" spans="2:24" ht="23.25">
      <c r="B15" s="636" t="s">
        <v>101</v>
      </c>
      <c r="C15" s="636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36"/>
      <c r="Q15" s="636"/>
      <c r="R15" s="636"/>
      <c r="S15" s="636"/>
      <c r="T15" s="636"/>
      <c r="U15" s="636"/>
      <c r="V15" s="636"/>
      <c r="W15" s="636"/>
      <c r="X15" s="636"/>
    </row>
    <row r="16" spans="2:24">
      <c r="B16" s="637"/>
      <c r="C16" s="637"/>
      <c r="D16" s="637"/>
      <c r="E16" s="637"/>
      <c r="F16" s="637"/>
      <c r="G16" s="637"/>
      <c r="H16" s="637"/>
      <c r="I16" s="637"/>
      <c r="J16" s="637"/>
      <c r="K16" s="637"/>
      <c r="L16" s="637"/>
      <c r="M16" s="637"/>
      <c r="N16" s="637"/>
      <c r="O16" s="637"/>
      <c r="P16" s="637"/>
      <c r="Q16" s="637"/>
      <c r="R16" s="637"/>
      <c r="S16" s="637"/>
      <c r="T16" s="637"/>
      <c r="U16" s="637"/>
      <c r="V16" s="637"/>
      <c r="W16" s="637"/>
      <c r="X16" s="637"/>
    </row>
    <row r="17" spans="2:24" ht="13.5" thickBot="1">
      <c r="B17" s="22"/>
      <c r="C17" s="463"/>
      <c r="D17" s="463"/>
      <c r="E17" s="463"/>
      <c r="F17" s="23"/>
      <c r="G17" s="463"/>
      <c r="H17" s="463"/>
      <c r="I17" s="463"/>
      <c r="J17" s="463"/>
      <c r="K17" s="463"/>
      <c r="L17" s="463"/>
      <c r="M17" s="463"/>
      <c r="N17" s="463"/>
      <c r="O17" s="463"/>
      <c r="P17" s="463"/>
      <c r="Q17" s="463"/>
      <c r="R17" s="463"/>
      <c r="S17" s="463"/>
      <c r="T17" s="463"/>
      <c r="U17" s="463"/>
      <c r="V17" s="463"/>
      <c r="W17" s="463"/>
      <c r="X17" s="463"/>
    </row>
    <row r="18" spans="2:24">
      <c r="B18" s="638"/>
      <c r="C18" s="641" t="s">
        <v>30</v>
      </c>
      <c r="D18" s="644" t="s">
        <v>38</v>
      </c>
      <c r="E18" s="645"/>
      <c r="F18" s="644" t="s">
        <v>39</v>
      </c>
      <c r="G18" s="645"/>
      <c r="H18" s="644" t="s">
        <v>37</v>
      </c>
      <c r="I18" s="645"/>
      <c r="J18" s="644" t="s">
        <v>50</v>
      </c>
      <c r="K18" s="645"/>
      <c r="L18" s="648"/>
      <c r="M18" s="644" t="s">
        <v>36</v>
      </c>
      <c r="N18" s="645"/>
      <c r="O18" s="648"/>
      <c r="P18" s="652" t="s">
        <v>32</v>
      </c>
      <c r="Q18" s="652"/>
      <c r="R18" s="652"/>
      <c r="S18" s="652"/>
      <c r="T18" s="652"/>
      <c r="U18" s="652"/>
      <c r="V18" s="652"/>
      <c r="W18" s="653"/>
      <c r="X18" s="654"/>
    </row>
    <row r="19" spans="2:24">
      <c r="B19" s="639"/>
      <c r="C19" s="642"/>
      <c r="D19" s="646"/>
      <c r="E19" s="647"/>
      <c r="F19" s="646"/>
      <c r="G19" s="647"/>
      <c r="H19" s="646"/>
      <c r="I19" s="647"/>
      <c r="J19" s="649"/>
      <c r="K19" s="650"/>
      <c r="L19" s="651"/>
      <c r="M19" s="649"/>
      <c r="N19" s="650"/>
      <c r="O19" s="651"/>
      <c r="P19" s="655" t="s">
        <v>53</v>
      </c>
      <c r="Q19" s="655"/>
      <c r="R19" s="655"/>
      <c r="S19" s="655" t="s">
        <v>54</v>
      </c>
      <c r="T19" s="655"/>
      <c r="U19" s="655"/>
      <c r="V19" s="655" t="s">
        <v>33</v>
      </c>
      <c r="W19" s="655"/>
      <c r="X19" s="656"/>
    </row>
    <row r="20" spans="2:24" ht="48.75" thickBot="1">
      <c r="B20" s="640"/>
      <c r="C20" s="643"/>
      <c r="D20" s="464" t="s">
        <v>111</v>
      </c>
      <c r="E20" s="464" t="s">
        <v>14</v>
      </c>
      <c r="F20" s="464" t="s">
        <v>111</v>
      </c>
      <c r="G20" s="464" t="s">
        <v>14</v>
      </c>
      <c r="H20" s="464" t="s">
        <v>111</v>
      </c>
      <c r="I20" s="464" t="s">
        <v>14</v>
      </c>
      <c r="J20" s="464" t="s">
        <v>112</v>
      </c>
      <c r="K20" s="464" t="s">
        <v>19</v>
      </c>
      <c r="L20" s="464" t="s">
        <v>31</v>
      </c>
      <c r="M20" s="464" t="s">
        <v>102</v>
      </c>
      <c r="N20" s="464" t="s">
        <v>19</v>
      </c>
      <c r="O20" s="464" t="s">
        <v>31</v>
      </c>
      <c r="P20" s="464" t="s">
        <v>112</v>
      </c>
      <c r="Q20" s="464" t="s">
        <v>19</v>
      </c>
      <c r="R20" s="464" t="s">
        <v>31</v>
      </c>
      <c r="S20" s="464" t="s">
        <v>112</v>
      </c>
      <c r="T20" s="464" t="s">
        <v>19</v>
      </c>
      <c r="U20" s="464" t="s">
        <v>31</v>
      </c>
      <c r="V20" s="464" t="s">
        <v>112</v>
      </c>
      <c r="W20" s="464" t="s">
        <v>19</v>
      </c>
      <c r="X20" s="465" t="s">
        <v>31</v>
      </c>
    </row>
    <row r="21" spans="2:24" ht="13.5" thickBot="1">
      <c r="B21" s="19">
        <v>1</v>
      </c>
      <c r="C21" s="28">
        <v>2</v>
      </c>
      <c r="D21" s="28">
        <v>3</v>
      </c>
      <c r="E21" s="29">
        <v>4</v>
      </c>
      <c r="F21" s="28">
        <v>5</v>
      </c>
      <c r="G21" s="28">
        <v>6</v>
      </c>
      <c r="H21" s="29">
        <v>7</v>
      </c>
      <c r="I21" s="28">
        <v>8</v>
      </c>
      <c r="J21" s="28">
        <v>9</v>
      </c>
      <c r="K21" s="29">
        <v>10</v>
      </c>
      <c r="L21" s="28">
        <v>11</v>
      </c>
      <c r="M21" s="28">
        <v>12</v>
      </c>
      <c r="N21" s="29">
        <v>13</v>
      </c>
      <c r="O21" s="28">
        <v>14</v>
      </c>
      <c r="P21" s="28">
        <v>15</v>
      </c>
      <c r="Q21" s="29">
        <v>16</v>
      </c>
      <c r="R21" s="28">
        <v>17</v>
      </c>
      <c r="S21" s="28">
        <v>18</v>
      </c>
      <c r="T21" s="29">
        <v>19</v>
      </c>
      <c r="U21" s="28">
        <v>20</v>
      </c>
      <c r="V21" s="28">
        <v>21</v>
      </c>
      <c r="W21" s="29">
        <v>22</v>
      </c>
      <c r="X21" s="30">
        <v>23</v>
      </c>
    </row>
    <row r="22" spans="2:24" ht="45" customHeight="1" thickBot="1">
      <c r="B22" s="466" t="s">
        <v>1</v>
      </c>
      <c r="C22" s="467" t="s">
        <v>3</v>
      </c>
      <c r="D22" s="468">
        <f>SUM(D23:D25)</f>
        <v>628.5</v>
      </c>
      <c r="E22" s="468">
        <f t="shared" ref="E22:X22" si="0">SUM(E23:E25)</f>
        <v>628.5</v>
      </c>
      <c r="F22" s="468">
        <f>SUM(F23:F25)</f>
        <v>628.5</v>
      </c>
      <c r="G22" s="468">
        <f>SUM(G23:G25)</f>
        <v>628.5</v>
      </c>
      <c r="H22" s="468">
        <f>SUM(H23:H25)</f>
        <v>491.9</v>
      </c>
      <c r="I22" s="468">
        <f t="shared" si="0"/>
        <v>491.4</v>
      </c>
      <c r="J22" s="468">
        <f>SUM(J23:J25)</f>
        <v>332238.21000000002</v>
      </c>
      <c r="K22" s="468">
        <f>SUM(K23:K25)</f>
        <v>338105.76</v>
      </c>
      <c r="L22" s="468">
        <f>SUM(L23:L25)</f>
        <v>82704.759999999995</v>
      </c>
      <c r="M22" s="468">
        <f>P22+S22+V22</f>
        <v>166594.65000000002</v>
      </c>
      <c r="N22" s="468">
        <f t="shared" ref="N22:X25" si="1">Q22+T22+W22</f>
        <v>166760.25</v>
      </c>
      <c r="O22" s="468">
        <f>R22+U22+X22</f>
        <v>40414.310000000005</v>
      </c>
      <c r="P22" s="468">
        <f t="shared" si="0"/>
        <v>148327.67000000001</v>
      </c>
      <c r="Q22" s="468">
        <f>SUM(Q23:Q25)</f>
        <v>148327.67000000001</v>
      </c>
      <c r="R22" s="468">
        <f t="shared" si="0"/>
        <v>38132.300000000003</v>
      </c>
      <c r="S22" s="468">
        <f t="shared" si="0"/>
        <v>0</v>
      </c>
      <c r="T22" s="468">
        <f t="shared" ref="T22:U22" si="2">SUM(T23:T25)</f>
        <v>0</v>
      </c>
      <c r="U22" s="468">
        <f t="shared" si="2"/>
        <v>0</v>
      </c>
      <c r="V22" s="468">
        <f t="shared" si="0"/>
        <v>18266.98</v>
      </c>
      <c r="W22" s="468">
        <f t="shared" ref="W22" si="3">SUM(W23:W25)</f>
        <v>18432.580000000002</v>
      </c>
      <c r="X22" s="469">
        <f t="shared" si="0"/>
        <v>2282.0100000000002</v>
      </c>
    </row>
    <row r="23" spans="2:24" ht="45" customHeight="1">
      <c r="B23" s="470" t="s">
        <v>20</v>
      </c>
      <c r="C23" s="471" t="s">
        <v>16</v>
      </c>
      <c r="D23" s="472">
        <v>0</v>
      </c>
      <c r="E23" s="472">
        <v>0</v>
      </c>
      <c r="F23" s="472">
        <v>0</v>
      </c>
      <c r="G23" s="472">
        <v>0</v>
      </c>
      <c r="H23" s="472">
        <v>0</v>
      </c>
      <c r="I23" s="472">
        <v>0</v>
      </c>
      <c r="J23" s="472">
        <v>0</v>
      </c>
      <c r="K23" s="472">
        <v>0</v>
      </c>
      <c r="L23" s="472">
        <v>0</v>
      </c>
      <c r="M23" s="472">
        <f>P23+S23+V23</f>
        <v>0</v>
      </c>
      <c r="N23" s="472">
        <f t="shared" si="1"/>
        <v>0</v>
      </c>
      <c r="O23" s="472">
        <f t="shared" ref="O23:O25" si="4">R23+U23+X23</f>
        <v>0</v>
      </c>
      <c r="P23" s="472">
        <f t="shared" si="1"/>
        <v>0</v>
      </c>
      <c r="Q23" s="472">
        <f t="shared" si="1"/>
        <v>0</v>
      </c>
      <c r="R23" s="472">
        <f t="shared" si="1"/>
        <v>0</v>
      </c>
      <c r="S23" s="472">
        <f t="shared" si="1"/>
        <v>0</v>
      </c>
      <c r="T23" s="472">
        <f t="shared" ref="T23" si="5">W23+Z23+AC23</f>
        <v>0</v>
      </c>
      <c r="U23" s="472">
        <f t="shared" ref="U23" si="6">X23+AA23+AD23</f>
        <v>0</v>
      </c>
      <c r="V23" s="472">
        <f t="shared" si="1"/>
        <v>0</v>
      </c>
      <c r="W23" s="472">
        <f t="shared" si="1"/>
        <v>0</v>
      </c>
      <c r="X23" s="473">
        <f t="shared" si="1"/>
        <v>0</v>
      </c>
    </row>
    <row r="24" spans="2:24" ht="45" customHeight="1">
      <c r="B24" s="34" t="s">
        <v>21</v>
      </c>
      <c r="C24" s="15" t="s">
        <v>17</v>
      </c>
      <c r="D24" s="474">
        <v>510.5</v>
      </c>
      <c r="E24" s="474">
        <f>E26-E25</f>
        <v>510.5</v>
      </c>
      <c r="F24" s="474">
        <v>510.5</v>
      </c>
      <c r="G24" s="474">
        <f t="shared" ref="G24" si="7">G26-G25</f>
        <v>510.5</v>
      </c>
      <c r="H24" s="474">
        <v>385.3</v>
      </c>
      <c r="I24" s="474">
        <v>384.7</v>
      </c>
      <c r="J24" s="474">
        <v>203919.82</v>
      </c>
      <c r="K24" s="474">
        <v>211445.1</v>
      </c>
      <c r="L24" s="474">
        <v>47267.88</v>
      </c>
      <c r="M24" s="472">
        <f t="shared" ref="M24:M25" si="8">P24+S24+V24</f>
        <v>123526.25</v>
      </c>
      <c r="N24" s="472">
        <f t="shared" si="1"/>
        <v>123691.85</v>
      </c>
      <c r="O24" s="472">
        <f t="shared" si="4"/>
        <v>30345.88</v>
      </c>
      <c r="P24" s="475">
        <v>122309.27</v>
      </c>
      <c r="Q24" s="474">
        <v>122309.27</v>
      </c>
      <c r="R24" s="474">
        <v>29989.08</v>
      </c>
      <c r="S24" s="475">
        <f>S26</f>
        <v>0</v>
      </c>
      <c r="T24" s="475">
        <v>0</v>
      </c>
      <c r="U24" s="475">
        <v>0</v>
      </c>
      <c r="V24" s="475">
        <v>1216.98</v>
      </c>
      <c r="W24" s="475">
        <v>1382.58</v>
      </c>
      <c r="X24" s="474">
        <v>356.8</v>
      </c>
    </row>
    <row r="25" spans="2:24" ht="45" customHeight="1" thickBot="1">
      <c r="B25" s="476" t="s">
        <v>22</v>
      </c>
      <c r="C25" s="477" t="s">
        <v>18</v>
      </c>
      <c r="D25" s="478">
        <v>118</v>
      </c>
      <c r="E25" s="478">
        <v>118</v>
      </c>
      <c r="F25" s="478">
        <v>118</v>
      </c>
      <c r="G25" s="478">
        <v>118</v>
      </c>
      <c r="H25" s="478">
        <v>106.6</v>
      </c>
      <c r="I25" s="478">
        <v>106.7</v>
      </c>
      <c r="J25" s="478">
        <v>128318.39</v>
      </c>
      <c r="K25" s="478">
        <v>126660.66</v>
      </c>
      <c r="L25" s="479">
        <v>35436.879999999997</v>
      </c>
      <c r="M25" s="472">
        <f t="shared" si="8"/>
        <v>43068.4</v>
      </c>
      <c r="N25" s="472">
        <f t="shared" si="1"/>
        <v>43068.4</v>
      </c>
      <c r="O25" s="472">
        <f t="shared" si="4"/>
        <v>10068.43</v>
      </c>
      <c r="P25" s="480">
        <v>26018.400000000001</v>
      </c>
      <c r="Q25" s="480">
        <v>26018.400000000001</v>
      </c>
      <c r="R25" s="480">
        <v>8143.22</v>
      </c>
      <c r="S25" s="480">
        <v>0</v>
      </c>
      <c r="T25" s="480">
        <v>0</v>
      </c>
      <c r="U25" s="480">
        <v>0</v>
      </c>
      <c r="V25" s="480">
        <v>17050</v>
      </c>
      <c r="W25" s="480">
        <v>17050</v>
      </c>
      <c r="X25" s="481">
        <v>1925.21</v>
      </c>
    </row>
    <row r="26" spans="2:24" ht="45" customHeight="1" thickBot="1">
      <c r="B26" s="482" t="s">
        <v>2</v>
      </c>
      <c r="C26" s="467" t="s">
        <v>34</v>
      </c>
      <c r="D26" s="483">
        <f t="shared" ref="D26:X26" si="9">SUM(D27:D30)</f>
        <v>628.5</v>
      </c>
      <c r="E26" s="483">
        <f t="shared" si="9"/>
        <v>628.5</v>
      </c>
      <c r="F26" s="483">
        <f t="shared" si="9"/>
        <v>628.5</v>
      </c>
      <c r="G26" s="483">
        <f t="shared" si="9"/>
        <v>628.5</v>
      </c>
      <c r="H26" s="483">
        <f>SUM(H27:H30)</f>
        <v>491.9</v>
      </c>
      <c r="I26" s="483">
        <f t="shared" si="9"/>
        <v>491.4</v>
      </c>
      <c r="J26" s="483">
        <f>SUM(J27:J30)</f>
        <v>332238.21000000002</v>
      </c>
      <c r="K26" s="483">
        <f>SUM(K27:K30)</f>
        <v>338105.76</v>
      </c>
      <c r="L26" s="483">
        <f>SUM(L27:L30)</f>
        <v>82704.760000000009</v>
      </c>
      <c r="M26" s="483">
        <f>SUM(M27:M30)</f>
        <v>166594.65</v>
      </c>
      <c r="N26" s="483">
        <f>Q26+T26+W26</f>
        <v>166760.25</v>
      </c>
      <c r="O26" s="483">
        <f>SUM(O27:O30)</f>
        <v>40414.31</v>
      </c>
      <c r="P26" s="483">
        <f>P27+P28+P29+P30</f>
        <v>148327.67000000001</v>
      </c>
      <c r="Q26" s="483">
        <f>SUM(Q27:Q30)</f>
        <v>148327.67000000001</v>
      </c>
      <c r="R26" s="483">
        <f t="shared" si="9"/>
        <v>38132.300000000003</v>
      </c>
      <c r="S26" s="483">
        <f t="shared" si="9"/>
        <v>0</v>
      </c>
      <c r="T26" s="483">
        <f t="shared" ref="T26:U26" si="10">SUM(T27:T30)</f>
        <v>0</v>
      </c>
      <c r="U26" s="483">
        <f t="shared" si="10"/>
        <v>0</v>
      </c>
      <c r="V26" s="483">
        <f>SUM(V27:V30)</f>
        <v>18266.98</v>
      </c>
      <c r="W26" s="483">
        <f>SUM(W27:W30)</f>
        <v>18432.579999999998</v>
      </c>
      <c r="X26" s="484">
        <f t="shared" si="9"/>
        <v>2282.0100000000002</v>
      </c>
    </row>
    <row r="27" spans="2:24" ht="45" customHeight="1" thickBot="1">
      <c r="B27" s="485" t="s">
        <v>20</v>
      </c>
      <c r="C27" s="486" t="s">
        <v>8</v>
      </c>
      <c r="D27" s="487">
        <v>141</v>
      </c>
      <c r="E27" s="487">
        <v>141</v>
      </c>
      <c r="F27" s="487">
        <v>141</v>
      </c>
      <c r="G27" s="487">
        <v>141</v>
      </c>
      <c r="H27" s="487">
        <v>140.6</v>
      </c>
      <c r="I27" s="487">
        <v>135.30000000000001</v>
      </c>
      <c r="J27" s="487">
        <v>66708.5</v>
      </c>
      <c r="K27" s="487">
        <v>67372.28</v>
      </c>
      <c r="L27" s="487">
        <v>13454.19</v>
      </c>
      <c r="M27" s="488">
        <f>P27+S27+V27</f>
        <v>42426.630000000005</v>
      </c>
      <c r="N27" s="488">
        <f t="shared" ref="N27:O30" si="11">Q27+T27+W27</f>
        <v>42426.630000000005</v>
      </c>
      <c r="O27" s="488">
        <f t="shared" si="11"/>
        <v>9378.4800000000014</v>
      </c>
      <c r="P27" s="489">
        <v>42399.83</v>
      </c>
      <c r="Q27" s="489">
        <v>42399.83</v>
      </c>
      <c r="R27" s="489">
        <v>9373.7800000000007</v>
      </c>
      <c r="S27" s="489">
        <v>0</v>
      </c>
      <c r="T27" s="489">
        <v>0</v>
      </c>
      <c r="U27" s="489">
        <v>0</v>
      </c>
      <c r="V27" s="489">
        <v>26.8</v>
      </c>
      <c r="W27" s="489">
        <v>26.8</v>
      </c>
      <c r="X27" s="490">
        <v>4.7</v>
      </c>
    </row>
    <row r="28" spans="2:24" ht="45" customHeight="1" thickBot="1">
      <c r="B28" s="491" t="s">
        <v>21</v>
      </c>
      <c r="C28" s="15" t="s">
        <v>9</v>
      </c>
      <c r="D28" s="474">
        <v>9</v>
      </c>
      <c r="E28" s="474">
        <v>9</v>
      </c>
      <c r="F28" s="474">
        <v>9</v>
      </c>
      <c r="G28" s="474">
        <v>9</v>
      </c>
      <c r="H28" s="474">
        <v>6.5</v>
      </c>
      <c r="I28" s="474">
        <v>6.3</v>
      </c>
      <c r="J28" s="474">
        <v>4526.8500000000004</v>
      </c>
      <c r="K28" s="474">
        <v>4526.8500000000004</v>
      </c>
      <c r="L28" s="472">
        <v>1047.02</v>
      </c>
      <c r="M28" s="488">
        <f t="shared" ref="M28:M30" si="12">P28+S28+V28</f>
        <v>2149.59</v>
      </c>
      <c r="N28" s="488">
        <f t="shared" si="11"/>
        <v>2149.59</v>
      </c>
      <c r="O28" s="488">
        <f t="shared" si="11"/>
        <v>556.52</v>
      </c>
      <c r="P28" s="475">
        <v>2121.79</v>
      </c>
      <c r="Q28" s="475">
        <v>2121.79</v>
      </c>
      <c r="R28" s="475">
        <v>550.76</v>
      </c>
      <c r="S28" s="475">
        <v>0</v>
      </c>
      <c r="T28" s="475">
        <v>0</v>
      </c>
      <c r="U28" s="475">
        <v>0</v>
      </c>
      <c r="V28" s="475">
        <v>27.8</v>
      </c>
      <c r="W28" s="475">
        <v>27.8</v>
      </c>
      <c r="X28" s="492">
        <v>5.76</v>
      </c>
    </row>
    <row r="29" spans="2:24" ht="45" customHeight="1" thickBot="1">
      <c r="B29" s="491" t="s">
        <v>22</v>
      </c>
      <c r="C29" s="15" t="s">
        <v>103</v>
      </c>
      <c r="D29" s="474">
        <v>271.5</v>
      </c>
      <c r="E29" s="474">
        <v>271.5</v>
      </c>
      <c r="F29" s="474">
        <v>271.5</v>
      </c>
      <c r="G29" s="474">
        <v>271.5</v>
      </c>
      <c r="H29" s="474">
        <v>220.6</v>
      </c>
      <c r="I29" s="474">
        <v>224.2</v>
      </c>
      <c r="J29" s="474">
        <v>198515.97</v>
      </c>
      <c r="K29" s="474">
        <v>202654.48</v>
      </c>
      <c r="L29" s="472">
        <v>51421.65</v>
      </c>
      <c r="M29" s="488">
        <f t="shared" si="12"/>
        <v>81036.83</v>
      </c>
      <c r="N29" s="488">
        <f t="shared" si="11"/>
        <v>81202.429999999993</v>
      </c>
      <c r="O29" s="488">
        <f t="shared" si="11"/>
        <v>20274.879999999997</v>
      </c>
      <c r="P29" s="475">
        <v>63424.45</v>
      </c>
      <c r="Q29" s="475">
        <v>63424.45</v>
      </c>
      <c r="R29" s="475">
        <v>18099.599999999999</v>
      </c>
      <c r="S29" s="475">
        <v>0</v>
      </c>
      <c r="T29" s="475">
        <v>0</v>
      </c>
      <c r="U29" s="475">
        <v>0</v>
      </c>
      <c r="V29" s="475">
        <v>17612.38</v>
      </c>
      <c r="W29" s="475">
        <v>17777.98</v>
      </c>
      <c r="X29" s="492">
        <v>2175.2800000000002</v>
      </c>
    </row>
    <row r="30" spans="2:24" ht="45" customHeight="1" thickBot="1">
      <c r="B30" s="493" t="s">
        <v>23</v>
      </c>
      <c r="C30" s="494" t="s">
        <v>104</v>
      </c>
      <c r="D30" s="495">
        <v>207</v>
      </c>
      <c r="E30" s="495">
        <v>207</v>
      </c>
      <c r="F30" s="495">
        <v>207</v>
      </c>
      <c r="G30" s="495">
        <v>207</v>
      </c>
      <c r="H30" s="495">
        <v>124.2</v>
      </c>
      <c r="I30" s="495">
        <v>125.6</v>
      </c>
      <c r="J30" s="495">
        <v>62486.89</v>
      </c>
      <c r="K30" s="495">
        <v>63552.15</v>
      </c>
      <c r="L30" s="496">
        <v>16781.900000000001</v>
      </c>
      <c r="M30" s="488">
        <f t="shared" si="12"/>
        <v>40981.599999999999</v>
      </c>
      <c r="N30" s="488">
        <f t="shared" si="11"/>
        <v>40981.599999999999</v>
      </c>
      <c r="O30" s="488">
        <f t="shared" si="11"/>
        <v>10204.43</v>
      </c>
      <c r="P30" s="497">
        <v>40381.599999999999</v>
      </c>
      <c r="Q30" s="497">
        <v>40381.599999999999</v>
      </c>
      <c r="R30" s="497">
        <v>10108.16</v>
      </c>
      <c r="S30" s="497">
        <v>0</v>
      </c>
      <c r="T30" s="497">
        <v>0</v>
      </c>
      <c r="U30" s="497">
        <v>0</v>
      </c>
      <c r="V30" s="497">
        <v>600</v>
      </c>
      <c r="W30" s="497">
        <v>600</v>
      </c>
      <c r="X30" s="498">
        <v>96.27</v>
      </c>
    </row>
    <row r="31" spans="2:24">
      <c r="B31" s="593" t="s">
        <v>25</v>
      </c>
      <c r="C31" s="593"/>
      <c r="D31" s="593"/>
      <c r="E31" s="593"/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593"/>
      <c r="R31" s="593"/>
      <c r="S31" s="593"/>
      <c r="T31" s="593"/>
      <c r="U31" s="593"/>
      <c r="V31" s="593"/>
    </row>
    <row r="34" spans="3:23">
      <c r="C34" s="374">
        <f t="shared" ref="C34:W34" si="13">D22-D26</f>
        <v>0</v>
      </c>
      <c r="D34" s="374">
        <f t="shared" si="13"/>
        <v>0</v>
      </c>
      <c r="E34" s="374">
        <f t="shared" si="13"/>
        <v>0</v>
      </c>
      <c r="F34" s="374">
        <f t="shared" si="13"/>
        <v>0</v>
      </c>
      <c r="G34" s="374">
        <f t="shared" si="13"/>
        <v>0</v>
      </c>
      <c r="H34" s="374">
        <f t="shared" si="13"/>
        <v>0</v>
      </c>
      <c r="I34" s="374">
        <f t="shared" si="13"/>
        <v>0</v>
      </c>
      <c r="J34" s="374">
        <f>K22-K26</f>
        <v>0</v>
      </c>
      <c r="K34" s="374">
        <f t="shared" si="13"/>
        <v>0</v>
      </c>
      <c r="L34" s="374">
        <f t="shared" si="13"/>
        <v>0</v>
      </c>
      <c r="M34" s="374">
        <f t="shared" si="13"/>
        <v>0</v>
      </c>
      <c r="N34" s="374">
        <f t="shared" si="13"/>
        <v>0</v>
      </c>
      <c r="O34" s="374">
        <f t="shared" si="13"/>
        <v>0</v>
      </c>
      <c r="P34" s="374">
        <f t="shared" si="13"/>
        <v>0</v>
      </c>
      <c r="Q34" s="374">
        <f t="shared" si="13"/>
        <v>0</v>
      </c>
      <c r="R34" s="374">
        <f t="shared" si="13"/>
        <v>0</v>
      </c>
      <c r="S34" s="374">
        <f t="shared" si="13"/>
        <v>0</v>
      </c>
      <c r="T34" s="374">
        <f t="shared" si="13"/>
        <v>0</v>
      </c>
      <c r="U34" s="374">
        <f t="shared" si="13"/>
        <v>0</v>
      </c>
      <c r="V34" s="374">
        <f t="shared" si="13"/>
        <v>0</v>
      </c>
      <c r="W34" s="374">
        <f t="shared" si="13"/>
        <v>0</v>
      </c>
    </row>
  </sheetData>
  <mergeCells count="25">
    <mergeCell ref="R7:X7"/>
    <mergeCell ref="B15:X15"/>
    <mergeCell ref="B16:X16"/>
    <mergeCell ref="B18:B20"/>
    <mergeCell ref="C18:C20"/>
    <mergeCell ref="D18:E19"/>
    <mergeCell ref="F18:G19"/>
    <mergeCell ref="H18:I19"/>
    <mergeCell ref="J18:L19"/>
    <mergeCell ref="M18:O19"/>
    <mergeCell ref="P18:X18"/>
    <mergeCell ref="P19:R19"/>
    <mergeCell ref="S19:U19"/>
    <mergeCell ref="V19:X19"/>
    <mergeCell ref="R3:X3"/>
    <mergeCell ref="R1:X1"/>
    <mergeCell ref="R6:X6"/>
    <mergeCell ref="R4:X4"/>
    <mergeCell ref="R5:X5"/>
    <mergeCell ref="B31:V31"/>
    <mergeCell ref="B8:X8"/>
    <mergeCell ref="B9:X9"/>
    <mergeCell ref="B10:X10"/>
    <mergeCell ref="B11:X11"/>
    <mergeCell ref="B12:X12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1:X30"/>
  <sheetViews>
    <sheetView view="pageBreakPreview" topLeftCell="A7" zoomScale="60" zoomScaleNormal="100" workbookViewId="0">
      <selection activeCell="O20" sqref="O20"/>
    </sheetView>
  </sheetViews>
  <sheetFormatPr defaultRowHeight="12.75"/>
  <cols>
    <col min="1" max="1" width="3.42578125" style="9" customWidth="1"/>
    <col min="2" max="2" width="5.85546875" style="9" customWidth="1"/>
    <col min="3" max="3" width="17.7109375" style="9" customWidth="1"/>
    <col min="4" max="9" width="10.7109375" style="238" customWidth="1"/>
    <col min="10" max="11" width="21.140625" style="238" customWidth="1"/>
    <col min="12" max="12" width="18.7109375" style="238" customWidth="1"/>
    <col min="13" max="14" width="21.140625" style="238" customWidth="1"/>
    <col min="15" max="15" width="19.42578125" style="238" customWidth="1"/>
    <col min="16" max="17" width="20.5703125" style="238" customWidth="1"/>
    <col min="18" max="18" width="19.140625" style="238" customWidth="1"/>
    <col min="19" max="19" width="10.42578125" style="9" customWidth="1"/>
    <col min="20" max="21" width="13.5703125" style="9" customWidth="1"/>
    <col min="22" max="24" width="10.42578125" style="9" customWidth="1"/>
    <col min="25" max="16384" width="9.140625" style="9"/>
  </cols>
  <sheetData>
    <row r="1" spans="2:24" ht="38.25">
      <c r="R1" s="613" t="s">
        <v>43</v>
      </c>
      <c r="S1" s="613"/>
      <c r="T1" s="613"/>
      <c r="U1" s="613"/>
      <c r="V1" s="613"/>
      <c r="W1" s="613"/>
      <c r="X1" s="613"/>
    </row>
    <row r="2" spans="2:24" ht="30.75" customHeight="1">
      <c r="R2" s="450"/>
      <c r="S2" s="21"/>
      <c r="T2" s="21"/>
      <c r="U2" s="20"/>
      <c r="V2" s="20"/>
      <c r="W2" s="20"/>
    </row>
    <row r="3" spans="2:24" ht="23.25">
      <c r="B3" s="22"/>
      <c r="F3" s="23"/>
      <c r="R3" s="614" t="s">
        <v>75</v>
      </c>
      <c r="S3" s="614"/>
      <c r="T3" s="614"/>
      <c r="U3" s="614"/>
      <c r="V3" s="614"/>
      <c r="W3" s="614"/>
      <c r="X3" s="614"/>
    </row>
    <row r="4" spans="2:24" ht="23.25" customHeight="1">
      <c r="B4" s="22"/>
      <c r="C4" s="24"/>
      <c r="E4" s="23"/>
      <c r="R4" s="615" t="s">
        <v>80</v>
      </c>
      <c r="S4" s="614"/>
      <c r="T4" s="614"/>
      <c r="U4" s="614"/>
      <c r="V4" s="614"/>
      <c r="W4" s="614"/>
      <c r="X4" s="614"/>
    </row>
    <row r="5" spans="2:24" ht="23.25" customHeight="1">
      <c r="B5" s="22"/>
      <c r="C5" s="24"/>
      <c r="E5" s="23"/>
      <c r="R5" s="615" t="s">
        <v>81</v>
      </c>
      <c r="S5" s="615"/>
      <c r="T5" s="615"/>
      <c r="U5" s="615"/>
      <c r="V5" s="615"/>
      <c r="W5" s="615"/>
      <c r="X5" s="615"/>
    </row>
    <row r="6" spans="2:24" ht="23.25" customHeight="1">
      <c r="B6" s="22"/>
      <c r="C6" s="24"/>
      <c r="E6" s="23"/>
      <c r="R6" s="615" t="s">
        <v>82</v>
      </c>
      <c r="S6" s="615"/>
      <c r="T6" s="615"/>
      <c r="U6" s="615"/>
      <c r="V6" s="615"/>
      <c r="W6" s="615"/>
      <c r="X6" s="615"/>
    </row>
    <row r="7" spans="2:24" ht="23.25" customHeight="1">
      <c r="B7" s="22"/>
      <c r="C7" s="24"/>
      <c r="E7" s="23"/>
      <c r="R7" s="615" t="s">
        <v>78</v>
      </c>
      <c r="S7" s="615"/>
      <c r="T7" s="615"/>
      <c r="U7" s="615"/>
      <c r="V7" s="615"/>
      <c r="W7" s="615"/>
      <c r="X7" s="615"/>
    </row>
    <row r="8" spans="2:24" ht="38.25">
      <c r="B8" s="613" t="s">
        <v>41</v>
      </c>
      <c r="C8" s="613"/>
      <c r="D8" s="613"/>
      <c r="E8" s="613"/>
      <c r="F8" s="613"/>
      <c r="G8" s="613"/>
      <c r="H8" s="613"/>
      <c r="I8" s="613"/>
      <c r="J8" s="613"/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</row>
    <row r="9" spans="2:24" ht="33" customHeight="1">
      <c r="B9" s="613" t="s">
        <v>86</v>
      </c>
      <c r="C9" s="613"/>
      <c r="D9" s="613"/>
      <c r="E9" s="613"/>
      <c r="F9" s="613"/>
      <c r="G9" s="613"/>
      <c r="H9" s="613"/>
      <c r="I9" s="613"/>
      <c r="J9" s="613"/>
      <c r="K9" s="613"/>
      <c r="L9" s="613"/>
      <c r="M9" s="613"/>
      <c r="N9" s="613"/>
      <c r="O9" s="613"/>
      <c r="P9" s="613"/>
      <c r="Q9" s="613"/>
      <c r="R9" s="613"/>
      <c r="S9" s="613"/>
      <c r="T9" s="613"/>
      <c r="U9" s="613"/>
      <c r="V9" s="613"/>
      <c r="W9" s="613"/>
      <c r="X9" s="613"/>
    </row>
    <row r="10" spans="2:24" ht="30.75" customHeight="1">
      <c r="B10" s="613" t="s">
        <v>89</v>
      </c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3"/>
    </row>
    <row r="11" spans="2:24" ht="25.5">
      <c r="B11" s="605" t="s">
        <v>123</v>
      </c>
      <c r="C11" s="616"/>
      <c r="D11" s="616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</row>
    <row r="12" spans="2:24" ht="32.25" customHeight="1">
      <c r="B12" s="605" t="s">
        <v>98</v>
      </c>
      <c r="C12" s="605"/>
      <c r="D12" s="605"/>
      <c r="E12" s="605"/>
      <c r="F12" s="605"/>
      <c r="G12" s="605"/>
      <c r="H12" s="605"/>
      <c r="I12" s="605"/>
      <c r="J12" s="605"/>
      <c r="K12" s="605"/>
      <c r="L12" s="605"/>
      <c r="M12" s="605"/>
      <c r="N12" s="605"/>
      <c r="O12" s="605"/>
      <c r="P12" s="605"/>
      <c r="Q12" s="605"/>
      <c r="R12" s="605"/>
      <c r="S12" s="605"/>
      <c r="T12" s="605"/>
      <c r="U12" s="605"/>
      <c r="V12" s="605"/>
      <c r="W12" s="605"/>
      <c r="X12" s="605"/>
    </row>
    <row r="13" spans="2:24" ht="18.75">
      <c r="B13" s="535" t="s">
        <v>12</v>
      </c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  <c r="N13" s="535"/>
      <c r="O13" s="535"/>
      <c r="P13" s="535"/>
      <c r="Q13" s="535"/>
      <c r="R13" s="535"/>
      <c r="S13" s="535"/>
      <c r="T13" s="535"/>
      <c r="U13" s="535"/>
      <c r="V13" s="535"/>
      <c r="W13" s="535"/>
      <c r="X13" s="535"/>
    </row>
    <row r="14" spans="2:24" ht="21" customHeight="1" thickBot="1">
      <c r="B14" s="22"/>
      <c r="F14" s="23"/>
    </row>
    <row r="15" spans="2:24" ht="15" customHeight="1">
      <c r="B15" s="661"/>
      <c r="C15" s="594" t="s">
        <v>30</v>
      </c>
      <c r="D15" s="597" t="s">
        <v>38</v>
      </c>
      <c r="E15" s="598"/>
      <c r="F15" s="597" t="s">
        <v>39</v>
      </c>
      <c r="G15" s="598"/>
      <c r="H15" s="597" t="s">
        <v>37</v>
      </c>
      <c r="I15" s="598"/>
      <c r="J15" s="597" t="s">
        <v>50</v>
      </c>
      <c r="K15" s="598"/>
      <c r="L15" s="599"/>
      <c r="M15" s="597" t="s">
        <v>36</v>
      </c>
      <c r="N15" s="598"/>
      <c r="O15" s="599"/>
      <c r="P15" s="658" t="s">
        <v>32</v>
      </c>
      <c r="Q15" s="658"/>
      <c r="R15" s="658"/>
      <c r="S15" s="658"/>
      <c r="T15" s="658"/>
      <c r="U15" s="658"/>
      <c r="V15" s="658"/>
      <c r="W15" s="659"/>
      <c r="X15" s="660"/>
    </row>
    <row r="16" spans="2:24" ht="57" customHeight="1">
      <c r="B16" s="662"/>
      <c r="C16" s="603"/>
      <c r="D16" s="611"/>
      <c r="E16" s="612"/>
      <c r="F16" s="611"/>
      <c r="G16" s="612"/>
      <c r="H16" s="611"/>
      <c r="I16" s="612"/>
      <c r="J16" s="600"/>
      <c r="K16" s="601"/>
      <c r="L16" s="602"/>
      <c r="M16" s="600"/>
      <c r="N16" s="601"/>
      <c r="O16" s="602"/>
      <c r="P16" s="603" t="s">
        <v>53</v>
      </c>
      <c r="Q16" s="603"/>
      <c r="R16" s="603"/>
      <c r="S16" s="603" t="s">
        <v>54</v>
      </c>
      <c r="T16" s="603"/>
      <c r="U16" s="603"/>
      <c r="V16" s="603" t="s">
        <v>33</v>
      </c>
      <c r="W16" s="603"/>
      <c r="X16" s="604"/>
    </row>
    <row r="17" spans="2:24" ht="84" customHeight="1" thickBot="1">
      <c r="B17" s="663"/>
      <c r="C17" s="610"/>
      <c r="D17" s="449" t="s">
        <v>49</v>
      </c>
      <c r="E17" s="449" t="s">
        <v>14</v>
      </c>
      <c r="F17" s="449" t="s">
        <v>49</v>
      </c>
      <c r="G17" s="449" t="s">
        <v>14</v>
      </c>
      <c r="H17" s="449" t="s">
        <v>49</v>
      </c>
      <c r="I17" s="449" t="s">
        <v>14</v>
      </c>
      <c r="J17" s="449" t="s">
        <v>48</v>
      </c>
      <c r="K17" s="449" t="s">
        <v>19</v>
      </c>
      <c r="L17" s="449" t="s">
        <v>31</v>
      </c>
      <c r="M17" s="449" t="s">
        <v>48</v>
      </c>
      <c r="N17" s="449" t="s">
        <v>19</v>
      </c>
      <c r="O17" s="449" t="s">
        <v>31</v>
      </c>
      <c r="P17" s="449" t="s">
        <v>48</v>
      </c>
      <c r="Q17" s="449" t="s">
        <v>19</v>
      </c>
      <c r="R17" s="449" t="s">
        <v>31</v>
      </c>
      <c r="S17" s="449" t="s">
        <v>48</v>
      </c>
      <c r="T17" s="449" t="s">
        <v>19</v>
      </c>
      <c r="U17" s="449" t="s">
        <v>31</v>
      </c>
      <c r="V17" s="449" t="s">
        <v>48</v>
      </c>
      <c r="W17" s="449" t="s">
        <v>19</v>
      </c>
      <c r="X17" s="27" t="s">
        <v>31</v>
      </c>
    </row>
    <row r="18" spans="2:24" ht="13.5" thickBot="1">
      <c r="B18" s="19">
        <v>1</v>
      </c>
      <c r="C18" s="28">
        <v>2</v>
      </c>
      <c r="D18" s="28">
        <v>3</v>
      </c>
      <c r="E18" s="29">
        <v>4</v>
      </c>
      <c r="F18" s="28">
        <v>5</v>
      </c>
      <c r="G18" s="28">
        <v>6</v>
      </c>
      <c r="H18" s="29">
        <v>7</v>
      </c>
      <c r="I18" s="28">
        <v>8</v>
      </c>
      <c r="J18" s="28">
        <v>9</v>
      </c>
      <c r="K18" s="29">
        <v>10</v>
      </c>
      <c r="L18" s="28">
        <v>11</v>
      </c>
      <c r="M18" s="28">
        <v>12</v>
      </c>
      <c r="N18" s="29">
        <v>13</v>
      </c>
      <c r="O18" s="28">
        <v>14</v>
      </c>
      <c r="P18" s="28">
        <v>15</v>
      </c>
      <c r="Q18" s="29">
        <v>16</v>
      </c>
      <c r="R18" s="28">
        <v>17</v>
      </c>
      <c r="S18" s="28">
        <v>18</v>
      </c>
      <c r="T18" s="29">
        <v>19</v>
      </c>
      <c r="U18" s="28">
        <v>20</v>
      </c>
      <c r="V18" s="28">
        <v>21</v>
      </c>
      <c r="W18" s="29">
        <v>22</v>
      </c>
      <c r="X18" s="30">
        <v>23</v>
      </c>
    </row>
    <row r="19" spans="2:24" ht="38.25">
      <c r="B19" s="16" t="s">
        <v>1</v>
      </c>
      <c r="C19" s="31" t="s">
        <v>3</v>
      </c>
      <c r="D19" s="499">
        <f>SUM(D20:D22)</f>
        <v>375</v>
      </c>
      <c r="E19" s="499">
        <f t="shared" ref="E19:X19" si="0">SUM(E20:E22)</f>
        <v>375</v>
      </c>
      <c r="F19" s="499">
        <f t="shared" si="0"/>
        <v>375</v>
      </c>
      <c r="G19" s="499">
        <f t="shared" si="0"/>
        <v>375</v>
      </c>
      <c r="H19" s="499">
        <f t="shared" si="0"/>
        <v>375</v>
      </c>
      <c r="I19" s="499">
        <f t="shared" si="0"/>
        <v>375</v>
      </c>
      <c r="J19" s="500">
        <f>SUM(J20:J22)</f>
        <v>177533.43</v>
      </c>
      <c r="K19" s="500">
        <f>SUM(K20:K22)</f>
        <v>197460.65999999997</v>
      </c>
      <c r="L19" s="500">
        <f>SUM(L20:L22)</f>
        <v>43091.61</v>
      </c>
      <c r="M19" s="500">
        <f t="shared" si="0"/>
        <v>102621.87</v>
      </c>
      <c r="N19" s="500">
        <f>SUM(N20:N22)</f>
        <v>104037.72</v>
      </c>
      <c r="O19" s="500">
        <f t="shared" si="0"/>
        <v>22463.89</v>
      </c>
      <c r="P19" s="500">
        <f t="shared" si="0"/>
        <v>102621.87</v>
      </c>
      <c r="Q19" s="500">
        <f t="shared" si="0"/>
        <v>104037.72</v>
      </c>
      <c r="R19" s="500">
        <f t="shared" si="0"/>
        <v>22463.89</v>
      </c>
      <c r="S19" s="501">
        <f t="shared" si="0"/>
        <v>0</v>
      </c>
      <c r="T19" s="501">
        <f t="shared" si="0"/>
        <v>0</v>
      </c>
      <c r="U19" s="501">
        <f t="shared" si="0"/>
        <v>0</v>
      </c>
      <c r="V19" s="501">
        <f t="shared" si="0"/>
        <v>0</v>
      </c>
      <c r="W19" s="501">
        <f t="shared" si="0"/>
        <v>0</v>
      </c>
      <c r="X19" s="502">
        <f t="shared" si="0"/>
        <v>0</v>
      </c>
    </row>
    <row r="20" spans="2:24" ht="26.25" thickBot="1">
      <c r="B20" s="34" t="s">
        <v>20</v>
      </c>
      <c r="C20" s="15" t="s">
        <v>16</v>
      </c>
      <c r="D20" s="503">
        <v>14</v>
      </c>
      <c r="E20" s="503">
        <v>14</v>
      </c>
      <c r="F20" s="503">
        <v>14</v>
      </c>
      <c r="G20" s="503">
        <v>14</v>
      </c>
      <c r="H20" s="503">
        <v>14</v>
      </c>
      <c r="I20" s="503">
        <v>14</v>
      </c>
      <c r="J20" s="504">
        <v>11427.8</v>
      </c>
      <c r="K20" s="504">
        <v>11427.8</v>
      </c>
      <c r="L20" s="504">
        <v>2523.16</v>
      </c>
      <c r="M20" s="505">
        <f>P20+S20+V20</f>
        <v>7110.03</v>
      </c>
      <c r="N20" s="505">
        <f>Q20+T20+W20</f>
        <v>7102.72</v>
      </c>
      <c r="O20" s="505">
        <f t="shared" ref="O20:O22" si="1">R20+U20+X20</f>
        <v>1817.27</v>
      </c>
      <c r="P20" s="506">
        <v>7110.03</v>
      </c>
      <c r="Q20" s="506">
        <v>7102.72</v>
      </c>
      <c r="R20" s="506">
        <v>1817.27</v>
      </c>
      <c r="S20" s="507"/>
      <c r="T20" s="527">
        <v>0</v>
      </c>
      <c r="U20" s="527">
        <v>0</v>
      </c>
      <c r="V20" s="527">
        <v>0</v>
      </c>
      <c r="W20" s="527">
        <v>0</v>
      </c>
      <c r="X20" s="527">
        <v>0</v>
      </c>
    </row>
    <row r="21" spans="2:24" ht="26.25" thickBot="1">
      <c r="B21" s="34" t="s">
        <v>21</v>
      </c>
      <c r="C21" s="15" t="s">
        <v>17</v>
      </c>
      <c r="D21" s="503">
        <v>361</v>
      </c>
      <c r="E21" s="503">
        <v>361</v>
      </c>
      <c r="F21" s="503">
        <v>361</v>
      </c>
      <c r="G21" s="503">
        <v>361</v>
      </c>
      <c r="H21" s="503">
        <v>361</v>
      </c>
      <c r="I21" s="503">
        <v>361</v>
      </c>
      <c r="J21" s="504">
        <v>166105.63</v>
      </c>
      <c r="K21" s="504">
        <v>186032.86</v>
      </c>
      <c r="L21" s="504">
        <v>40568.449999999997</v>
      </c>
      <c r="M21" s="505">
        <f t="shared" ref="M21:N22" si="2">P21+S21+V21</f>
        <v>95511.84</v>
      </c>
      <c r="N21" s="505">
        <f t="shared" si="2"/>
        <v>96935</v>
      </c>
      <c r="O21" s="505">
        <f>R21+U21+X21</f>
        <v>20646.62</v>
      </c>
      <c r="P21" s="504">
        <v>95511.84</v>
      </c>
      <c r="Q21" s="504">
        <v>96935</v>
      </c>
      <c r="R21" s="504">
        <v>20646.62</v>
      </c>
      <c r="S21" s="507"/>
      <c r="T21" s="527">
        <v>0</v>
      </c>
      <c r="U21" s="527">
        <v>0</v>
      </c>
      <c r="V21" s="527">
        <v>0</v>
      </c>
      <c r="W21" s="527">
        <v>0</v>
      </c>
      <c r="X21" s="527">
        <v>0</v>
      </c>
    </row>
    <row r="22" spans="2:24" ht="25.5">
      <c r="B22" s="34" t="s">
        <v>22</v>
      </c>
      <c r="C22" s="15" t="s">
        <v>18</v>
      </c>
      <c r="D22" s="503"/>
      <c r="E22" s="503"/>
      <c r="F22" s="503"/>
      <c r="G22" s="503"/>
      <c r="H22" s="503"/>
      <c r="I22" s="503"/>
      <c r="J22" s="504"/>
      <c r="K22" s="504"/>
      <c r="L22" s="504"/>
      <c r="M22" s="505">
        <f t="shared" si="2"/>
        <v>0</v>
      </c>
      <c r="N22" s="505">
        <f t="shared" si="2"/>
        <v>0</v>
      </c>
      <c r="O22" s="505">
        <f t="shared" si="1"/>
        <v>0</v>
      </c>
      <c r="P22" s="508"/>
      <c r="Q22" s="508"/>
      <c r="R22" s="508"/>
      <c r="S22" s="509"/>
      <c r="T22" s="509"/>
      <c r="U22" s="509"/>
      <c r="V22" s="509"/>
      <c r="W22" s="510"/>
      <c r="X22" s="511"/>
    </row>
    <row r="23" spans="2:24" ht="51">
      <c r="B23" s="512" t="s">
        <v>2</v>
      </c>
      <c r="C23" s="36" t="s">
        <v>34</v>
      </c>
      <c r="D23" s="513">
        <f>D24+D25+D26</f>
        <v>375</v>
      </c>
      <c r="E23" s="513">
        <f t="shared" ref="E23:X23" si="3">E24+E25+E26</f>
        <v>375</v>
      </c>
      <c r="F23" s="513">
        <f t="shared" si="3"/>
        <v>375</v>
      </c>
      <c r="G23" s="513">
        <f t="shared" si="3"/>
        <v>375</v>
      </c>
      <c r="H23" s="513">
        <f t="shared" si="3"/>
        <v>375</v>
      </c>
      <c r="I23" s="513">
        <f t="shared" si="3"/>
        <v>375</v>
      </c>
      <c r="J23" s="514">
        <f t="shared" si="3"/>
        <v>177533.43</v>
      </c>
      <c r="K23" s="514">
        <f t="shared" si="3"/>
        <v>197460.66</v>
      </c>
      <c r="L23" s="514">
        <f t="shared" si="3"/>
        <v>43091.61</v>
      </c>
      <c r="M23" s="514">
        <f t="shared" si="3"/>
        <v>102621.87</v>
      </c>
      <c r="N23" s="514">
        <f t="shared" si="3"/>
        <v>104037.72</v>
      </c>
      <c r="O23" s="514">
        <f t="shared" si="3"/>
        <v>22463.89</v>
      </c>
      <c r="P23" s="514">
        <f t="shared" si="3"/>
        <v>102621.87</v>
      </c>
      <c r="Q23" s="514">
        <f t="shared" si="3"/>
        <v>104037.72</v>
      </c>
      <c r="R23" s="514">
        <f t="shared" si="3"/>
        <v>22463.89</v>
      </c>
      <c r="S23" s="515">
        <f t="shared" si="3"/>
        <v>0</v>
      </c>
      <c r="T23" s="515">
        <f t="shared" si="3"/>
        <v>0</v>
      </c>
      <c r="U23" s="515">
        <f t="shared" si="3"/>
        <v>0</v>
      </c>
      <c r="V23" s="515">
        <f t="shared" si="3"/>
        <v>0</v>
      </c>
      <c r="W23" s="515">
        <f t="shared" si="3"/>
        <v>0</v>
      </c>
      <c r="X23" s="515">
        <f t="shared" si="3"/>
        <v>0</v>
      </c>
    </row>
    <row r="24" spans="2:24" ht="53.25" customHeight="1" thickBot="1">
      <c r="B24" s="491" t="s">
        <v>20</v>
      </c>
      <c r="C24" s="15" t="s">
        <v>28</v>
      </c>
      <c r="D24" s="503">
        <v>352</v>
      </c>
      <c r="E24" s="503">
        <v>352</v>
      </c>
      <c r="F24" s="503">
        <v>352</v>
      </c>
      <c r="G24" s="503">
        <v>352</v>
      </c>
      <c r="H24" s="503">
        <v>352</v>
      </c>
      <c r="I24" s="503">
        <v>352</v>
      </c>
      <c r="J24" s="504">
        <v>162413.04</v>
      </c>
      <c r="K24" s="504">
        <v>181096.69</v>
      </c>
      <c r="L24" s="504">
        <v>39818.720000000001</v>
      </c>
      <c r="M24" s="505">
        <f>P24+S24+V24</f>
        <v>93366.36</v>
      </c>
      <c r="N24" s="505">
        <f>Q24+T24+W24</f>
        <v>94789.52</v>
      </c>
      <c r="O24" s="505">
        <f t="shared" ref="O24:O25" si="4">R24+U24+X24</f>
        <v>20118.91</v>
      </c>
      <c r="P24" s="508">
        <v>93366.36</v>
      </c>
      <c r="Q24" s="516">
        <v>94789.52</v>
      </c>
      <c r="R24" s="508">
        <v>20118.91</v>
      </c>
      <c r="S24" s="509"/>
      <c r="T24" s="527">
        <v>0</v>
      </c>
      <c r="U24" s="527">
        <v>0</v>
      </c>
      <c r="V24" s="527">
        <v>0</v>
      </c>
      <c r="W24" s="527">
        <v>0</v>
      </c>
      <c r="X24" s="527">
        <v>0</v>
      </c>
    </row>
    <row r="25" spans="2:24" ht="38.25">
      <c r="B25" s="517" t="s">
        <v>21</v>
      </c>
      <c r="C25" s="477" t="s">
        <v>29</v>
      </c>
      <c r="D25" s="518"/>
      <c r="E25" s="518"/>
      <c r="F25" s="518"/>
      <c r="G25" s="518"/>
      <c r="H25" s="518"/>
      <c r="I25" s="518"/>
      <c r="J25" s="519"/>
      <c r="K25" s="519"/>
      <c r="L25" s="519"/>
      <c r="M25" s="505">
        <f t="shared" ref="M25:M26" si="5">P25+S25+V25</f>
        <v>0</v>
      </c>
      <c r="N25" s="505">
        <f t="shared" ref="N25:N26" si="6">Q25+T25+W25</f>
        <v>0</v>
      </c>
      <c r="O25" s="505">
        <f t="shared" si="4"/>
        <v>0</v>
      </c>
      <c r="P25" s="520"/>
      <c r="Q25" s="520"/>
      <c r="R25" s="520"/>
      <c r="S25" s="521"/>
      <c r="T25" s="521"/>
      <c r="U25" s="521"/>
      <c r="V25" s="521"/>
      <c r="W25" s="522"/>
      <c r="X25" s="523"/>
    </row>
    <row r="26" spans="2:24" ht="51.75" thickBot="1">
      <c r="B26" s="493" t="s">
        <v>22</v>
      </c>
      <c r="C26" s="494" t="s">
        <v>52</v>
      </c>
      <c r="D26" s="524">
        <v>23</v>
      </c>
      <c r="E26" s="524">
        <v>23</v>
      </c>
      <c r="F26" s="524">
        <v>23</v>
      </c>
      <c r="G26" s="524">
        <v>23</v>
      </c>
      <c r="H26" s="524">
        <v>23</v>
      </c>
      <c r="I26" s="524">
        <v>23</v>
      </c>
      <c r="J26" s="525">
        <v>15120.39</v>
      </c>
      <c r="K26" s="525">
        <v>16363.97</v>
      </c>
      <c r="L26" s="525">
        <v>3272.89</v>
      </c>
      <c r="M26" s="505">
        <f t="shared" si="5"/>
        <v>9255.51</v>
      </c>
      <c r="N26" s="505">
        <f t="shared" si="6"/>
        <v>9248.2000000000007</v>
      </c>
      <c r="O26" s="526">
        <f>R26+U26+X26</f>
        <v>2344.98</v>
      </c>
      <c r="P26" s="525">
        <v>9255.51</v>
      </c>
      <c r="Q26" s="525">
        <v>9248.2000000000007</v>
      </c>
      <c r="R26" s="525">
        <v>2344.98</v>
      </c>
      <c r="S26" s="527"/>
      <c r="T26" s="527">
        <v>0</v>
      </c>
      <c r="U26" s="527">
        <v>0</v>
      </c>
      <c r="V26" s="527">
        <v>0</v>
      </c>
      <c r="W26" s="527"/>
      <c r="X26" s="527"/>
    </row>
    <row r="27" spans="2:24" ht="12.75" customHeight="1">
      <c r="B27" s="593" t="s">
        <v>25</v>
      </c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3"/>
      <c r="N27" s="593"/>
      <c r="O27" s="593"/>
      <c r="P27" s="593"/>
      <c r="Q27" s="593"/>
      <c r="R27" s="593"/>
      <c r="S27" s="593"/>
      <c r="T27" s="593"/>
      <c r="U27" s="593"/>
      <c r="V27" s="593"/>
    </row>
    <row r="29" spans="2:24" ht="15.75">
      <c r="B29" s="528"/>
      <c r="C29" s="528"/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  <c r="S29" s="528"/>
      <c r="T29" s="528"/>
      <c r="U29" s="528"/>
      <c r="V29" s="528"/>
      <c r="W29" s="528"/>
      <c r="X29" s="528"/>
    </row>
    <row r="30" spans="2:24" ht="15.75">
      <c r="B30" s="657" t="s">
        <v>122</v>
      </c>
      <c r="C30" s="657"/>
      <c r="D30" s="529">
        <f>D19-D23</f>
        <v>0</v>
      </c>
      <c r="E30" s="529">
        <f t="shared" ref="E30:X30" si="7">E19-E23</f>
        <v>0</v>
      </c>
      <c r="F30" s="529">
        <f t="shared" si="7"/>
        <v>0</v>
      </c>
      <c r="G30" s="529">
        <f t="shared" si="7"/>
        <v>0</v>
      </c>
      <c r="H30" s="529">
        <f t="shared" si="7"/>
        <v>0</v>
      </c>
      <c r="I30" s="529">
        <f t="shared" si="7"/>
        <v>0</v>
      </c>
      <c r="J30" s="529">
        <f t="shared" si="7"/>
        <v>0</v>
      </c>
      <c r="K30" s="529">
        <f t="shared" si="7"/>
        <v>0</v>
      </c>
      <c r="L30" s="529">
        <f t="shared" si="7"/>
        <v>0</v>
      </c>
      <c r="M30" s="529">
        <f t="shared" si="7"/>
        <v>0</v>
      </c>
      <c r="N30" s="529">
        <f t="shared" si="7"/>
        <v>0</v>
      </c>
      <c r="O30" s="529">
        <f t="shared" si="7"/>
        <v>0</v>
      </c>
      <c r="P30" s="529">
        <f t="shared" si="7"/>
        <v>0</v>
      </c>
      <c r="Q30" s="529">
        <f t="shared" si="7"/>
        <v>0</v>
      </c>
      <c r="R30" s="529">
        <f t="shared" si="7"/>
        <v>0</v>
      </c>
      <c r="S30" s="529">
        <f t="shared" si="7"/>
        <v>0</v>
      </c>
      <c r="T30" s="529">
        <f t="shared" si="7"/>
        <v>0</v>
      </c>
      <c r="U30" s="529">
        <f t="shared" si="7"/>
        <v>0</v>
      </c>
      <c r="V30" s="529">
        <f t="shared" si="7"/>
        <v>0</v>
      </c>
      <c r="W30" s="529">
        <f t="shared" si="7"/>
        <v>0</v>
      </c>
      <c r="X30" s="529">
        <f t="shared" si="7"/>
        <v>0</v>
      </c>
    </row>
  </sheetData>
  <mergeCells count="25">
    <mergeCell ref="D15:E16"/>
    <mergeCell ref="J15:L16"/>
    <mergeCell ref="P15:X15"/>
    <mergeCell ref="B11:X11"/>
    <mergeCell ref="B15:B17"/>
    <mergeCell ref="P16:R16"/>
    <mergeCell ref="S16:U16"/>
    <mergeCell ref="F15:G16"/>
    <mergeCell ref="C15:C17"/>
    <mergeCell ref="B30:C30"/>
    <mergeCell ref="R1:X1"/>
    <mergeCell ref="R3:X3"/>
    <mergeCell ref="R4:X4"/>
    <mergeCell ref="R5:X5"/>
    <mergeCell ref="V16:X16"/>
    <mergeCell ref="R6:X6"/>
    <mergeCell ref="R7:X7"/>
    <mergeCell ref="B8:X8"/>
    <mergeCell ref="B12:X12"/>
    <mergeCell ref="B13:X13"/>
    <mergeCell ref="B9:X9"/>
    <mergeCell ref="B10:X10"/>
    <mergeCell ref="H15:I16"/>
    <mergeCell ref="M15:O16"/>
    <mergeCell ref="B27:V27"/>
  </mergeCells>
  <phoneticPr fontId="2" type="noConversion"/>
  <pageMargins left="0.39370078740157483" right="0.39370078740157483" top="1.2598425196850394" bottom="0.31496062992125984" header="0.51181102362204722" footer="0.35433070866141736"/>
  <pageSetup paperSize="9" scale="4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Y88"/>
  <sheetViews>
    <sheetView view="pageBreakPreview" zoomScale="60" zoomScaleNormal="100" workbookViewId="0">
      <selection activeCell="H1" sqref="H1:I1"/>
    </sheetView>
  </sheetViews>
  <sheetFormatPr defaultRowHeight="12.75"/>
  <cols>
    <col min="1" max="1" width="3.42578125" style="9" customWidth="1"/>
    <col min="2" max="2" width="8.85546875" style="9" customWidth="1"/>
    <col min="3" max="3" width="23" style="9" customWidth="1"/>
    <col min="4" max="8" width="14.140625" style="9" customWidth="1"/>
    <col min="9" max="9" width="11.85546875" style="9" customWidth="1"/>
    <col min="10" max="18" width="19.28515625" style="238" customWidth="1"/>
    <col min="19" max="21" width="17.5703125" style="9" customWidth="1"/>
    <col min="22" max="23" width="14.28515625" style="9" customWidth="1"/>
    <col min="24" max="24" width="14.140625" style="9" customWidth="1"/>
    <col min="25" max="16384" width="9.140625" style="9"/>
  </cols>
  <sheetData>
    <row r="1" spans="2:24" s="533" customFormat="1" ht="44.25" customHeight="1">
      <c r="D1" s="532">
        <f>'образование+молодежка'!D19+культура!D22+'физ-ра'!D19+прочие..!D23</f>
        <v>14008.970000000001</v>
      </c>
      <c r="E1" s="532">
        <f>'образование+молодежка'!E19+культура!E22+'физ-ра'!E19+прочие..!E23</f>
        <v>13724.240000000002</v>
      </c>
      <c r="F1" s="532">
        <f>'образование+молодежка'!F19+культура!F22+'физ-ра'!F19+прочие..!F23</f>
        <v>13804.6</v>
      </c>
      <c r="G1" s="532">
        <f>'образование+молодежка'!G19+культура!G22+'физ-ра'!G19+прочие..!G23</f>
        <v>13533.1</v>
      </c>
      <c r="H1" s="532">
        <f>'образование+молодежка'!H19+культура!H22+'физ-ра'!H19+прочие..!H23</f>
        <v>10212.9</v>
      </c>
      <c r="I1" s="532">
        <f>'образование+молодежка'!I19+культура!I22+'физ-ра'!I19+прочие..!I23</f>
        <v>9939.5999999999985</v>
      </c>
      <c r="J1" s="532">
        <f>'образование+молодежка'!J19+культура!J22+'физ-ра'!J19+прочие..!J23</f>
        <v>5411178.0699999994</v>
      </c>
      <c r="K1" s="532">
        <f>'образование+молодежка'!K19+культура!K22+'физ-ра'!K19+прочие..!K23</f>
        <v>5619008.7999999998</v>
      </c>
      <c r="L1" s="532">
        <f>'образование+молодежка'!L19+культура!L22+'физ-ра'!L19+прочие..!L23</f>
        <v>1338145.4500000002</v>
      </c>
      <c r="M1" s="532">
        <f>'образование+молодежка'!M19+культура!M22+'физ-ра'!M19+прочие..!M23</f>
        <v>2973371.5200000005</v>
      </c>
      <c r="N1" s="532">
        <f>'образование+молодежка'!N19+культура!N22+'физ-ра'!N19+прочие..!N23</f>
        <v>2993355.7499999995</v>
      </c>
      <c r="O1" s="532">
        <f>'образование+молодежка'!O19+культура!O22+'физ-ра'!O19+прочие..!O23</f>
        <v>604419.92000000004</v>
      </c>
      <c r="P1" s="532">
        <f>'образование+молодежка'!P19+культура!P22+'физ-ра'!P19+прочие..!P23</f>
        <v>1300945.8499999999</v>
      </c>
      <c r="Q1" s="532">
        <f>'образование+молодежка'!Q19+культура!Q22+'физ-ра'!Q19+прочие..!Q23</f>
        <v>1311495.4100000001</v>
      </c>
      <c r="R1" s="532">
        <f>'образование+молодежка'!R19+культура!R22+'физ-ра'!R19+прочие..!R23</f>
        <v>274047.48000000004</v>
      </c>
      <c r="S1" s="532">
        <f>'образование+молодежка'!S19+культура!S22+'физ-ра'!S19+прочие..!S23</f>
        <v>1579194.4400000002</v>
      </c>
      <c r="T1" s="532">
        <f>'образование+молодежка'!T19+культура!T22+'физ-ра'!T19+прочие..!T23</f>
        <v>1587546.25</v>
      </c>
      <c r="U1" s="532">
        <f>'образование+молодежка'!U19+культура!U22+'физ-ра'!U19+прочие..!U23</f>
        <v>309934.28999999998</v>
      </c>
      <c r="V1" s="532">
        <f>'образование+молодежка'!V19+культура!V22+'физ-ра'!V19+прочие..!V23</f>
        <v>93231.229999999981</v>
      </c>
      <c r="W1" s="532">
        <f>'образование+молодежка'!W19+культура!W22+'физ-ра'!W19+прочие..!W23</f>
        <v>94314.09</v>
      </c>
      <c r="X1" s="532">
        <f>'образование+молодежка'!X19+культура!X22+'физ-ра'!X19+прочие..!X23</f>
        <v>20438.150000000001</v>
      </c>
    </row>
    <row r="2" spans="2:24" ht="38.25">
      <c r="R2" s="613" t="s">
        <v>45</v>
      </c>
      <c r="S2" s="613"/>
      <c r="T2" s="613"/>
      <c r="U2" s="613"/>
      <c r="V2" s="613"/>
      <c r="W2" s="613"/>
      <c r="X2" s="613"/>
    </row>
    <row r="3" spans="2:24" ht="30" customHeight="1">
      <c r="R3" s="212"/>
      <c r="S3" s="21"/>
      <c r="T3" s="21"/>
      <c r="U3" s="20"/>
      <c r="V3" s="20"/>
      <c r="W3" s="20"/>
    </row>
    <row r="4" spans="2:24" ht="23.25">
      <c r="B4" s="22"/>
      <c r="F4" s="23"/>
      <c r="R4" s="614" t="s">
        <v>75</v>
      </c>
      <c r="S4" s="614"/>
      <c r="T4" s="614"/>
      <c r="U4" s="614"/>
      <c r="V4" s="614"/>
      <c r="W4" s="614"/>
      <c r="X4" s="614"/>
    </row>
    <row r="5" spans="2:24" ht="23.25" customHeight="1">
      <c r="B5" s="22"/>
      <c r="F5" s="23"/>
      <c r="R5" s="615" t="s">
        <v>80</v>
      </c>
      <c r="S5" s="614"/>
      <c r="T5" s="614"/>
      <c r="U5" s="614"/>
      <c r="V5" s="614"/>
      <c r="W5" s="614"/>
      <c r="X5" s="614"/>
    </row>
    <row r="6" spans="2:24" ht="23.25" customHeight="1">
      <c r="B6" s="22"/>
      <c r="F6" s="23"/>
      <c r="R6" s="615" t="s">
        <v>81</v>
      </c>
      <c r="S6" s="615"/>
      <c r="T6" s="615"/>
      <c r="U6" s="615"/>
      <c r="V6" s="615"/>
      <c r="W6" s="615"/>
      <c r="X6" s="615"/>
    </row>
    <row r="7" spans="2:24" ht="23.25" customHeight="1">
      <c r="B7" s="22"/>
      <c r="F7" s="23"/>
      <c r="R7" s="615" t="s">
        <v>82</v>
      </c>
      <c r="S7" s="615"/>
      <c r="T7" s="615"/>
      <c r="U7" s="615"/>
      <c r="V7" s="615"/>
      <c r="W7" s="615"/>
      <c r="X7" s="615"/>
    </row>
    <row r="8" spans="2:24" ht="23.25" customHeight="1">
      <c r="B8" s="22"/>
      <c r="F8" s="23"/>
      <c r="R8" s="615" t="s">
        <v>78</v>
      </c>
      <c r="S8" s="615"/>
      <c r="T8" s="615"/>
      <c r="U8" s="615"/>
      <c r="V8" s="615"/>
      <c r="W8" s="615"/>
      <c r="X8" s="615"/>
    </row>
    <row r="9" spans="2:24">
      <c r="B9" s="22"/>
      <c r="C9" s="24"/>
      <c r="M9" s="23"/>
      <c r="N9" s="23"/>
    </row>
    <row r="10" spans="2:24">
      <c r="B10" s="22"/>
      <c r="C10" s="24"/>
      <c r="M10" s="23"/>
      <c r="N10" s="23"/>
    </row>
    <row r="11" spans="2:24" ht="38.25">
      <c r="B11" s="613" t="s">
        <v>41</v>
      </c>
      <c r="C11" s="613"/>
      <c r="D11" s="613"/>
      <c r="E11" s="613"/>
      <c r="F11" s="613"/>
      <c r="G11" s="613"/>
      <c r="H11" s="613"/>
      <c r="I11" s="613"/>
      <c r="J11" s="613"/>
      <c r="K11" s="613"/>
      <c r="L11" s="613"/>
      <c r="M11" s="613"/>
      <c r="N11" s="613"/>
      <c r="O11" s="613"/>
      <c r="P11" s="613"/>
      <c r="Q11" s="613"/>
      <c r="R11" s="613"/>
      <c r="S11" s="613"/>
      <c r="T11" s="613"/>
      <c r="U11" s="613"/>
      <c r="V11" s="613"/>
      <c r="W11" s="613"/>
      <c r="X11" s="613"/>
    </row>
    <row r="12" spans="2:24" ht="38.25">
      <c r="B12" s="613" t="s">
        <v>86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613"/>
    </row>
    <row r="13" spans="2:24" ht="38.25">
      <c r="B13" s="613" t="s">
        <v>90</v>
      </c>
      <c r="C13" s="613"/>
      <c r="D13" s="613"/>
      <c r="E13" s="613"/>
      <c r="F13" s="613"/>
      <c r="G13" s="613"/>
      <c r="H13" s="613"/>
      <c r="I13" s="613"/>
      <c r="J13" s="613"/>
      <c r="K13" s="613"/>
      <c r="L13" s="613"/>
      <c r="M13" s="613"/>
      <c r="N13" s="613"/>
      <c r="O13" s="613"/>
      <c r="P13" s="613"/>
      <c r="Q13" s="613"/>
      <c r="R13" s="613"/>
      <c r="S13" s="613"/>
      <c r="T13" s="613"/>
      <c r="U13" s="613"/>
      <c r="V13" s="613"/>
      <c r="W13" s="613"/>
      <c r="X13" s="613"/>
    </row>
    <row r="14" spans="2:24" ht="38.25">
      <c r="B14" s="25"/>
      <c r="C14" s="25"/>
      <c r="D14" s="25"/>
      <c r="E14" s="25"/>
      <c r="F14" s="25"/>
      <c r="G14" s="25"/>
      <c r="H14" s="25"/>
      <c r="I14" s="25"/>
      <c r="J14" s="212"/>
      <c r="K14" s="212"/>
      <c r="L14" s="613" t="s">
        <v>91</v>
      </c>
      <c r="M14" s="613"/>
      <c r="N14" s="613"/>
      <c r="O14" s="613"/>
      <c r="P14" s="613"/>
      <c r="Q14" s="613"/>
      <c r="R14" s="613"/>
      <c r="S14" s="613"/>
      <c r="T14" s="613"/>
      <c r="U14" s="613"/>
      <c r="V14" s="25"/>
      <c r="W14" s="25"/>
      <c r="X14" s="25"/>
    </row>
    <row r="15" spans="2:24" ht="25.5">
      <c r="B15" s="605" t="s">
        <v>123</v>
      </c>
      <c r="C15" s="616"/>
      <c r="D15" s="616"/>
      <c r="E15" s="616"/>
      <c r="F15" s="616"/>
      <c r="G15" s="616"/>
      <c r="H15" s="616"/>
      <c r="I15" s="616"/>
      <c r="J15" s="616"/>
      <c r="K15" s="616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  <c r="W15" s="616"/>
      <c r="X15" s="616"/>
    </row>
    <row r="16" spans="2:24" ht="35.25" customHeight="1">
      <c r="B16" s="605" t="s">
        <v>98</v>
      </c>
      <c r="C16" s="535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35"/>
      <c r="U16" s="535"/>
      <c r="V16" s="535"/>
      <c r="W16" s="535"/>
      <c r="X16" s="535"/>
    </row>
    <row r="17" spans="2:24" ht="14.25" customHeight="1">
      <c r="B17" s="535" t="s">
        <v>13</v>
      </c>
      <c r="C17" s="535"/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</row>
    <row r="18" spans="2:24" ht="31.5" customHeight="1" thickBot="1">
      <c r="B18" s="22"/>
      <c r="M18" s="23"/>
      <c r="N18" s="23"/>
    </row>
    <row r="19" spans="2:24" ht="12.75" customHeight="1">
      <c r="B19" s="664"/>
      <c r="C19" s="594" t="s">
        <v>30</v>
      </c>
      <c r="D19" s="597" t="s">
        <v>38</v>
      </c>
      <c r="E19" s="598"/>
      <c r="F19" s="597" t="s">
        <v>39</v>
      </c>
      <c r="G19" s="598"/>
      <c r="H19" s="597" t="s">
        <v>37</v>
      </c>
      <c r="I19" s="598"/>
      <c r="J19" s="597" t="s">
        <v>50</v>
      </c>
      <c r="K19" s="598"/>
      <c r="L19" s="599"/>
      <c r="M19" s="597" t="s">
        <v>36</v>
      </c>
      <c r="N19" s="598"/>
      <c r="O19" s="599"/>
      <c r="P19" s="594" t="s">
        <v>32</v>
      </c>
      <c r="Q19" s="594"/>
      <c r="R19" s="594"/>
      <c r="S19" s="594"/>
      <c r="T19" s="594"/>
      <c r="U19" s="594"/>
      <c r="V19" s="594"/>
      <c r="W19" s="595"/>
      <c r="X19" s="596"/>
    </row>
    <row r="20" spans="2:24" ht="50.25" customHeight="1">
      <c r="B20" s="665"/>
      <c r="C20" s="603"/>
      <c r="D20" s="611"/>
      <c r="E20" s="612"/>
      <c r="F20" s="611"/>
      <c r="G20" s="612"/>
      <c r="H20" s="611"/>
      <c r="I20" s="612"/>
      <c r="J20" s="600"/>
      <c r="K20" s="601"/>
      <c r="L20" s="602"/>
      <c r="M20" s="600"/>
      <c r="N20" s="601"/>
      <c r="O20" s="602"/>
      <c r="P20" s="603" t="s">
        <v>53</v>
      </c>
      <c r="Q20" s="603"/>
      <c r="R20" s="603"/>
      <c r="S20" s="603" t="s">
        <v>54</v>
      </c>
      <c r="T20" s="603"/>
      <c r="U20" s="603"/>
      <c r="V20" s="603" t="s">
        <v>33</v>
      </c>
      <c r="W20" s="603"/>
      <c r="X20" s="604"/>
    </row>
    <row r="21" spans="2:24" ht="69.75" customHeight="1" thickBot="1">
      <c r="B21" s="666"/>
      <c r="C21" s="610"/>
      <c r="D21" s="26" t="s">
        <v>49</v>
      </c>
      <c r="E21" s="26" t="s">
        <v>14</v>
      </c>
      <c r="F21" s="26" t="s">
        <v>49</v>
      </c>
      <c r="G21" s="26" t="s">
        <v>14</v>
      </c>
      <c r="H21" s="26" t="s">
        <v>49</v>
      </c>
      <c r="I21" s="26" t="s">
        <v>14</v>
      </c>
      <c r="J21" s="211" t="s">
        <v>48</v>
      </c>
      <c r="K21" s="211" t="s">
        <v>19</v>
      </c>
      <c r="L21" s="211" t="s">
        <v>31</v>
      </c>
      <c r="M21" s="211" t="s">
        <v>48</v>
      </c>
      <c r="N21" s="211" t="s">
        <v>19</v>
      </c>
      <c r="O21" s="453" t="s">
        <v>31</v>
      </c>
      <c r="P21" s="211" t="s">
        <v>48</v>
      </c>
      <c r="Q21" s="211" t="s">
        <v>19</v>
      </c>
      <c r="R21" s="211" t="s">
        <v>31</v>
      </c>
      <c r="S21" s="26" t="s">
        <v>48</v>
      </c>
      <c r="T21" s="26" t="s">
        <v>19</v>
      </c>
      <c r="U21" s="26" t="s">
        <v>31</v>
      </c>
      <c r="V21" s="26" t="s">
        <v>48</v>
      </c>
      <c r="W21" s="26" t="s">
        <v>19</v>
      </c>
      <c r="X21" s="27" t="s">
        <v>31</v>
      </c>
    </row>
    <row r="22" spans="2:24" ht="13.5" thickBot="1">
      <c r="B22" s="19">
        <v>1</v>
      </c>
      <c r="C22" s="28">
        <v>2</v>
      </c>
      <c r="D22" s="28">
        <v>3</v>
      </c>
      <c r="E22" s="29">
        <v>4</v>
      </c>
      <c r="F22" s="28">
        <v>5</v>
      </c>
      <c r="G22" s="28">
        <v>6</v>
      </c>
      <c r="H22" s="29">
        <v>7</v>
      </c>
      <c r="I22" s="28">
        <v>8</v>
      </c>
      <c r="J22" s="28">
        <v>9</v>
      </c>
      <c r="K22" s="29">
        <v>10</v>
      </c>
      <c r="L22" s="28">
        <v>11</v>
      </c>
      <c r="M22" s="28">
        <v>12</v>
      </c>
      <c r="N22" s="29">
        <v>13</v>
      </c>
      <c r="O22" s="28">
        <v>14</v>
      </c>
      <c r="P22" s="28">
        <v>15</v>
      </c>
      <c r="Q22" s="29">
        <v>16</v>
      </c>
      <c r="R22" s="28">
        <v>17</v>
      </c>
      <c r="S22" s="28">
        <v>18</v>
      </c>
      <c r="T22" s="29">
        <v>19</v>
      </c>
      <c r="U22" s="28">
        <v>20</v>
      </c>
      <c r="V22" s="28">
        <v>21</v>
      </c>
      <c r="W22" s="29">
        <v>22</v>
      </c>
      <c r="X22" s="30">
        <v>23</v>
      </c>
    </row>
    <row r="23" spans="2:24" ht="38.25">
      <c r="B23" s="16" t="s">
        <v>1</v>
      </c>
      <c r="C23" s="31" t="s">
        <v>3</v>
      </c>
      <c r="D23" s="32">
        <f>D24+D25+D26</f>
        <v>566.5</v>
      </c>
      <c r="E23" s="32">
        <f t="shared" ref="E23:X23" si="0">E24+E25+E26</f>
        <v>566.5</v>
      </c>
      <c r="F23" s="32">
        <f t="shared" si="0"/>
        <v>472.5</v>
      </c>
      <c r="G23" s="32">
        <f t="shared" si="0"/>
        <v>499.5</v>
      </c>
      <c r="H23" s="32">
        <f t="shared" si="0"/>
        <v>465.6</v>
      </c>
      <c r="I23" s="32">
        <f t="shared" si="0"/>
        <v>486.3</v>
      </c>
      <c r="J23" s="33">
        <f t="shared" si="0"/>
        <v>400156.96</v>
      </c>
      <c r="K23" s="33">
        <f t="shared" si="0"/>
        <v>456493.89</v>
      </c>
      <c r="L23" s="33">
        <f t="shared" si="0"/>
        <v>248240.86</v>
      </c>
      <c r="M23" s="33">
        <f t="shared" si="0"/>
        <v>174573.2</v>
      </c>
      <c r="N23" s="33">
        <f t="shared" si="0"/>
        <v>173722.82</v>
      </c>
      <c r="O23" s="33">
        <f t="shared" si="0"/>
        <v>35426.14</v>
      </c>
      <c r="P23" s="33">
        <f t="shared" si="0"/>
        <v>173411.91</v>
      </c>
      <c r="Q23" s="33">
        <f t="shared" si="0"/>
        <v>172561.53</v>
      </c>
      <c r="R23" s="33">
        <f t="shared" si="0"/>
        <v>35162.81</v>
      </c>
      <c r="S23" s="33">
        <f t="shared" si="0"/>
        <v>0</v>
      </c>
      <c r="T23" s="33">
        <f t="shared" si="0"/>
        <v>0</v>
      </c>
      <c r="U23" s="33">
        <f t="shared" si="0"/>
        <v>0</v>
      </c>
      <c r="V23" s="33">
        <f t="shared" si="0"/>
        <v>1161.29</v>
      </c>
      <c r="W23" s="33">
        <f t="shared" si="0"/>
        <v>1161.29</v>
      </c>
      <c r="X23" s="33">
        <f t="shared" si="0"/>
        <v>263.33</v>
      </c>
    </row>
    <row r="24" spans="2:24" ht="40.5" customHeight="1">
      <c r="B24" s="34" t="s">
        <v>20</v>
      </c>
      <c r="C24" s="15" t="s">
        <v>16</v>
      </c>
      <c r="D24" s="35">
        <f>D52+D67+D80</f>
        <v>410</v>
      </c>
      <c r="E24" s="35">
        <f t="shared" ref="E24:X26" si="1">E52+E67+E80</f>
        <v>410</v>
      </c>
      <c r="F24" s="35">
        <f t="shared" si="1"/>
        <v>356</v>
      </c>
      <c r="G24" s="35">
        <f t="shared" si="1"/>
        <v>385</v>
      </c>
      <c r="H24" s="35">
        <f t="shared" si="1"/>
        <v>351.1</v>
      </c>
      <c r="I24" s="35">
        <f t="shared" si="1"/>
        <v>373.8</v>
      </c>
      <c r="J24" s="35">
        <f t="shared" si="1"/>
        <v>192974.48</v>
      </c>
      <c r="K24" s="35">
        <f t="shared" si="1"/>
        <v>227171.33</v>
      </c>
      <c r="L24" s="35">
        <f t="shared" si="1"/>
        <v>224016.61</v>
      </c>
      <c r="M24" s="35">
        <f t="shared" si="1"/>
        <v>123196.59</v>
      </c>
      <c r="N24" s="35">
        <f t="shared" si="1"/>
        <v>122833.99</v>
      </c>
      <c r="O24" s="35">
        <f t="shared" si="1"/>
        <v>25320.489999999998</v>
      </c>
      <c r="P24" s="35">
        <f t="shared" si="1"/>
        <v>123196.59</v>
      </c>
      <c r="Q24" s="35">
        <f t="shared" si="1"/>
        <v>122833.99</v>
      </c>
      <c r="R24" s="35">
        <f t="shared" si="1"/>
        <v>25320.489999999998</v>
      </c>
      <c r="S24" s="35">
        <f t="shared" si="1"/>
        <v>0</v>
      </c>
      <c r="T24" s="35">
        <f t="shared" si="1"/>
        <v>0</v>
      </c>
      <c r="U24" s="35">
        <f t="shared" si="1"/>
        <v>0</v>
      </c>
      <c r="V24" s="35">
        <f t="shared" si="1"/>
        <v>0</v>
      </c>
      <c r="W24" s="35">
        <f t="shared" si="1"/>
        <v>0</v>
      </c>
      <c r="X24" s="35">
        <f t="shared" si="1"/>
        <v>0</v>
      </c>
    </row>
    <row r="25" spans="2:24" ht="40.5" customHeight="1">
      <c r="B25" s="34" t="s">
        <v>21</v>
      </c>
      <c r="C25" s="15" t="s">
        <v>17</v>
      </c>
      <c r="D25" s="35">
        <f t="shared" ref="D25:S26" si="2">D53+D68+D81</f>
        <v>156.5</v>
      </c>
      <c r="E25" s="35">
        <f t="shared" si="2"/>
        <v>156.5</v>
      </c>
      <c r="F25" s="35">
        <f t="shared" si="2"/>
        <v>116.5</v>
      </c>
      <c r="G25" s="35">
        <f t="shared" si="2"/>
        <v>114.5</v>
      </c>
      <c r="H25" s="35">
        <f t="shared" si="2"/>
        <v>114.5</v>
      </c>
      <c r="I25" s="35">
        <f t="shared" si="2"/>
        <v>112.5</v>
      </c>
      <c r="J25" s="35">
        <f t="shared" si="2"/>
        <v>207182.48</v>
      </c>
      <c r="K25" s="35">
        <f t="shared" si="2"/>
        <v>229322.56</v>
      </c>
      <c r="L25" s="35">
        <f t="shared" si="2"/>
        <v>24224.25</v>
      </c>
      <c r="M25" s="35">
        <f t="shared" si="2"/>
        <v>51376.61</v>
      </c>
      <c r="N25" s="35">
        <f t="shared" si="2"/>
        <v>50888.83</v>
      </c>
      <c r="O25" s="35">
        <f t="shared" si="2"/>
        <v>10105.65</v>
      </c>
      <c r="P25" s="35">
        <f t="shared" si="2"/>
        <v>50215.32</v>
      </c>
      <c r="Q25" s="35">
        <f t="shared" si="2"/>
        <v>49727.54</v>
      </c>
      <c r="R25" s="35">
        <f t="shared" si="2"/>
        <v>9842.32</v>
      </c>
      <c r="S25" s="35">
        <f t="shared" si="2"/>
        <v>0</v>
      </c>
      <c r="T25" s="35">
        <f t="shared" si="1"/>
        <v>0</v>
      </c>
      <c r="U25" s="35">
        <f t="shared" si="1"/>
        <v>0</v>
      </c>
      <c r="V25" s="35">
        <f t="shared" si="1"/>
        <v>1161.29</v>
      </c>
      <c r="W25" s="35">
        <f t="shared" si="1"/>
        <v>1161.29</v>
      </c>
      <c r="X25" s="35">
        <f t="shared" si="1"/>
        <v>263.33</v>
      </c>
    </row>
    <row r="26" spans="2:24" ht="40.5" customHeight="1">
      <c r="B26" s="34" t="s">
        <v>22</v>
      </c>
      <c r="C26" s="15" t="s">
        <v>18</v>
      </c>
      <c r="D26" s="35">
        <f t="shared" si="2"/>
        <v>0</v>
      </c>
      <c r="E26" s="35">
        <f t="shared" si="1"/>
        <v>0</v>
      </c>
      <c r="F26" s="35">
        <f t="shared" si="1"/>
        <v>0</v>
      </c>
      <c r="G26" s="35">
        <f t="shared" si="1"/>
        <v>0</v>
      </c>
      <c r="H26" s="35">
        <f t="shared" si="1"/>
        <v>0</v>
      </c>
      <c r="I26" s="35">
        <f t="shared" si="1"/>
        <v>0</v>
      </c>
      <c r="J26" s="35">
        <f t="shared" si="1"/>
        <v>0</v>
      </c>
      <c r="K26" s="35">
        <f t="shared" si="1"/>
        <v>0</v>
      </c>
      <c r="L26" s="35">
        <f t="shared" si="1"/>
        <v>0</v>
      </c>
      <c r="M26" s="35">
        <f t="shared" si="1"/>
        <v>0</v>
      </c>
      <c r="N26" s="35">
        <f t="shared" si="1"/>
        <v>0</v>
      </c>
      <c r="O26" s="35">
        <f t="shared" si="1"/>
        <v>0</v>
      </c>
      <c r="P26" s="35">
        <f t="shared" si="1"/>
        <v>0</v>
      </c>
      <c r="Q26" s="35">
        <f t="shared" si="1"/>
        <v>0</v>
      </c>
      <c r="R26" s="35">
        <f t="shared" si="1"/>
        <v>0</v>
      </c>
      <c r="S26" s="35">
        <f t="shared" si="1"/>
        <v>0</v>
      </c>
      <c r="T26" s="35">
        <f t="shared" si="1"/>
        <v>0</v>
      </c>
      <c r="U26" s="35">
        <f t="shared" si="1"/>
        <v>0</v>
      </c>
      <c r="V26" s="35">
        <f t="shared" si="1"/>
        <v>0</v>
      </c>
      <c r="W26" s="35">
        <f t="shared" si="1"/>
        <v>0</v>
      </c>
      <c r="X26" s="35">
        <f t="shared" si="1"/>
        <v>0</v>
      </c>
    </row>
    <row r="27" spans="2:24" ht="40.5" customHeight="1">
      <c r="B27" s="34" t="s">
        <v>23</v>
      </c>
      <c r="C27" s="36" t="s">
        <v>34</v>
      </c>
      <c r="D27" s="37">
        <f>D28+D29+D30+D31+D32+D33+D34</f>
        <v>566.5</v>
      </c>
      <c r="E27" s="37">
        <f t="shared" ref="E27:X27" si="3">E28+E29+E30+E31+E32+E33+E34</f>
        <v>566.5</v>
      </c>
      <c r="F27" s="37">
        <f t="shared" si="3"/>
        <v>472.5</v>
      </c>
      <c r="G27" s="37">
        <f t="shared" si="3"/>
        <v>499.5</v>
      </c>
      <c r="H27" s="37">
        <f t="shared" si="3"/>
        <v>465.6</v>
      </c>
      <c r="I27" s="37">
        <f t="shared" si="3"/>
        <v>486.3</v>
      </c>
      <c r="J27" s="38">
        <f t="shared" si="3"/>
        <v>397469.5</v>
      </c>
      <c r="K27" s="38">
        <f t="shared" si="3"/>
        <v>447356.58999999997</v>
      </c>
      <c r="L27" s="38">
        <f t="shared" si="3"/>
        <v>144753.07999999999</v>
      </c>
      <c r="M27" s="38">
        <f t="shared" si="3"/>
        <v>174573.2</v>
      </c>
      <c r="N27" s="38">
        <f t="shared" si="3"/>
        <v>173722.82</v>
      </c>
      <c r="O27" s="38">
        <f t="shared" si="3"/>
        <v>35426.14</v>
      </c>
      <c r="P27" s="38">
        <f t="shared" si="3"/>
        <v>173411.91</v>
      </c>
      <c r="Q27" s="38">
        <f t="shared" si="3"/>
        <v>172561.53</v>
      </c>
      <c r="R27" s="38">
        <f t="shared" si="3"/>
        <v>35162.81</v>
      </c>
      <c r="S27" s="38">
        <f t="shared" si="3"/>
        <v>0</v>
      </c>
      <c r="T27" s="38">
        <f t="shared" si="3"/>
        <v>0</v>
      </c>
      <c r="U27" s="38">
        <f t="shared" si="3"/>
        <v>0</v>
      </c>
      <c r="V27" s="38">
        <f t="shared" si="3"/>
        <v>1161.29</v>
      </c>
      <c r="W27" s="38">
        <f t="shared" si="3"/>
        <v>1161.29</v>
      </c>
      <c r="X27" s="38">
        <f t="shared" si="3"/>
        <v>263.33</v>
      </c>
    </row>
    <row r="28" spans="2:24" ht="21" customHeight="1">
      <c r="B28" s="34" t="s">
        <v>24</v>
      </c>
      <c r="C28" s="39" t="s">
        <v>92</v>
      </c>
      <c r="D28" s="40">
        <f>D56</f>
        <v>217</v>
      </c>
      <c r="E28" s="40">
        <f t="shared" ref="E28:X28" si="4">E56</f>
        <v>217</v>
      </c>
      <c r="F28" s="40">
        <f t="shared" si="4"/>
        <v>169</v>
      </c>
      <c r="G28" s="40">
        <f t="shared" si="4"/>
        <v>201</v>
      </c>
      <c r="H28" s="40">
        <f t="shared" si="4"/>
        <v>169</v>
      </c>
      <c r="I28" s="40">
        <f t="shared" si="4"/>
        <v>191</v>
      </c>
      <c r="J28" s="35">
        <f t="shared" si="4"/>
        <v>75629.56</v>
      </c>
      <c r="K28" s="35">
        <f t="shared" si="4"/>
        <v>97237.48</v>
      </c>
      <c r="L28" s="35">
        <f t="shared" si="4"/>
        <v>96107.29</v>
      </c>
      <c r="M28" s="35">
        <f t="shared" si="4"/>
        <v>60869.3</v>
      </c>
      <c r="N28" s="35">
        <f t="shared" si="4"/>
        <v>60507.3</v>
      </c>
      <c r="O28" s="35">
        <f t="shared" si="4"/>
        <v>10472.5</v>
      </c>
      <c r="P28" s="35">
        <f t="shared" si="4"/>
        <v>60869.3</v>
      </c>
      <c r="Q28" s="35">
        <f t="shared" si="4"/>
        <v>60507.3</v>
      </c>
      <c r="R28" s="35">
        <f t="shared" si="4"/>
        <v>10472.5</v>
      </c>
      <c r="S28" s="35">
        <f t="shared" si="4"/>
        <v>0</v>
      </c>
      <c r="T28" s="35">
        <f t="shared" si="4"/>
        <v>0</v>
      </c>
      <c r="U28" s="35">
        <f t="shared" si="4"/>
        <v>0</v>
      </c>
      <c r="V28" s="35">
        <f t="shared" si="4"/>
        <v>0</v>
      </c>
      <c r="W28" s="35">
        <f t="shared" si="4"/>
        <v>0</v>
      </c>
      <c r="X28" s="35">
        <f t="shared" si="4"/>
        <v>0</v>
      </c>
    </row>
    <row r="29" spans="2:24" ht="21" customHeight="1">
      <c r="B29" s="34" t="s">
        <v>94</v>
      </c>
      <c r="C29" s="39" t="s">
        <v>93</v>
      </c>
      <c r="D29" s="40">
        <f>D57</f>
        <v>47</v>
      </c>
      <c r="E29" s="40">
        <f t="shared" ref="E29:X29" si="5">E57</f>
        <v>47</v>
      </c>
      <c r="F29" s="40">
        <f t="shared" si="5"/>
        <v>42</v>
      </c>
      <c r="G29" s="40">
        <f t="shared" si="5"/>
        <v>42</v>
      </c>
      <c r="H29" s="40">
        <f t="shared" si="5"/>
        <v>42</v>
      </c>
      <c r="I29" s="40">
        <f t="shared" si="5"/>
        <v>42</v>
      </c>
      <c r="J29" s="35">
        <f t="shared" si="5"/>
        <v>36308.46</v>
      </c>
      <c r="K29" s="35">
        <f t="shared" si="5"/>
        <v>36289.550000000003</v>
      </c>
      <c r="L29" s="35">
        <f t="shared" si="5"/>
        <v>6720.2</v>
      </c>
      <c r="M29" s="35">
        <f t="shared" si="5"/>
        <v>11769.08</v>
      </c>
      <c r="N29" s="35">
        <f t="shared" si="5"/>
        <v>11769.08</v>
      </c>
      <c r="O29" s="35">
        <f t="shared" si="5"/>
        <v>2475.5</v>
      </c>
      <c r="P29" s="35">
        <f t="shared" si="5"/>
        <v>11769.08</v>
      </c>
      <c r="Q29" s="35">
        <f t="shared" si="5"/>
        <v>11769.08</v>
      </c>
      <c r="R29" s="35">
        <f t="shared" si="5"/>
        <v>2475.5</v>
      </c>
      <c r="S29" s="35">
        <f t="shared" si="5"/>
        <v>0</v>
      </c>
      <c r="T29" s="35">
        <f t="shared" si="5"/>
        <v>0</v>
      </c>
      <c r="U29" s="35">
        <f t="shared" si="5"/>
        <v>0</v>
      </c>
      <c r="V29" s="35">
        <f t="shared" si="5"/>
        <v>0</v>
      </c>
      <c r="W29" s="35">
        <f t="shared" si="5"/>
        <v>0</v>
      </c>
      <c r="X29" s="35">
        <f t="shared" si="5"/>
        <v>0</v>
      </c>
    </row>
    <row r="30" spans="2:24" ht="21" customHeight="1">
      <c r="B30" s="34" t="s">
        <v>113</v>
      </c>
      <c r="C30" s="15" t="s">
        <v>105</v>
      </c>
      <c r="D30" s="35">
        <f>D71</f>
        <v>69</v>
      </c>
      <c r="E30" s="35">
        <f t="shared" ref="E30:X30" si="6">E71</f>
        <v>69</v>
      </c>
      <c r="F30" s="35">
        <f t="shared" si="6"/>
        <v>50</v>
      </c>
      <c r="G30" s="35">
        <f t="shared" si="6"/>
        <v>51</v>
      </c>
      <c r="H30" s="35">
        <f t="shared" si="6"/>
        <v>52</v>
      </c>
      <c r="I30" s="35">
        <f t="shared" si="6"/>
        <v>51</v>
      </c>
      <c r="J30" s="35">
        <f t="shared" si="6"/>
        <v>61176.91</v>
      </c>
      <c r="K30" s="35">
        <f t="shared" si="6"/>
        <v>83316.990000000005</v>
      </c>
      <c r="L30" s="35">
        <f t="shared" si="6"/>
        <v>8373.02</v>
      </c>
      <c r="M30" s="35">
        <f t="shared" si="6"/>
        <v>27238.94</v>
      </c>
      <c r="N30" s="35">
        <f t="shared" si="6"/>
        <v>26751.16</v>
      </c>
      <c r="O30" s="35">
        <f t="shared" si="6"/>
        <v>6014.33</v>
      </c>
      <c r="P30" s="35">
        <f t="shared" si="6"/>
        <v>26238.94</v>
      </c>
      <c r="Q30" s="35">
        <f t="shared" si="6"/>
        <v>25751.16</v>
      </c>
      <c r="R30" s="35">
        <f t="shared" si="6"/>
        <v>5751</v>
      </c>
      <c r="S30" s="35">
        <f t="shared" si="6"/>
        <v>0</v>
      </c>
      <c r="T30" s="35">
        <f t="shared" si="6"/>
        <v>0</v>
      </c>
      <c r="U30" s="35">
        <f t="shared" si="6"/>
        <v>0</v>
      </c>
      <c r="V30" s="35">
        <f t="shared" si="6"/>
        <v>1000</v>
      </c>
      <c r="W30" s="35">
        <f t="shared" si="6"/>
        <v>1000</v>
      </c>
      <c r="X30" s="35">
        <f t="shared" si="6"/>
        <v>263.33</v>
      </c>
    </row>
    <row r="31" spans="2:24" ht="51" customHeight="1">
      <c r="B31" s="34" t="s">
        <v>114</v>
      </c>
      <c r="C31" s="15" t="s">
        <v>96</v>
      </c>
      <c r="D31" s="35">
        <f>D72</f>
        <v>8.5</v>
      </c>
      <c r="E31" s="35">
        <f t="shared" ref="E31:X31" si="7">E72</f>
        <v>8.5</v>
      </c>
      <c r="F31" s="35">
        <f t="shared" si="7"/>
        <v>8.5</v>
      </c>
      <c r="G31" s="35">
        <f t="shared" si="7"/>
        <v>8.5</v>
      </c>
      <c r="H31" s="35">
        <f t="shared" si="7"/>
        <v>8.5</v>
      </c>
      <c r="I31" s="35">
        <f t="shared" si="7"/>
        <v>8.5</v>
      </c>
      <c r="J31" s="35">
        <f t="shared" si="7"/>
        <v>4358.3</v>
      </c>
      <c r="K31" s="35">
        <f t="shared" si="7"/>
        <v>4358.3</v>
      </c>
      <c r="L31" s="35">
        <f t="shared" si="7"/>
        <v>740.9</v>
      </c>
      <c r="M31" s="35">
        <f t="shared" si="7"/>
        <v>2888.5</v>
      </c>
      <c r="N31" s="35">
        <f t="shared" si="7"/>
        <v>2888.5</v>
      </c>
      <c r="O31" s="35">
        <f t="shared" si="7"/>
        <v>534.20000000000005</v>
      </c>
      <c r="P31" s="35">
        <f t="shared" si="7"/>
        <v>2888.5</v>
      </c>
      <c r="Q31" s="35">
        <f t="shared" si="7"/>
        <v>2888.5</v>
      </c>
      <c r="R31" s="35">
        <f t="shared" si="7"/>
        <v>534.20000000000005</v>
      </c>
      <c r="S31" s="35">
        <f t="shared" si="7"/>
        <v>0</v>
      </c>
      <c r="T31" s="35">
        <f t="shared" si="7"/>
        <v>0</v>
      </c>
      <c r="U31" s="35">
        <f t="shared" si="7"/>
        <v>0</v>
      </c>
      <c r="V31" s="35">
        <f t="shared" si="7"/>
        <v>0</v>
      </c>
      <c r="W31" s="35">
        <f t="shared" si="7"/>
        <v>0</v>
      </c>
      <c r="X31" s="35">
        <f t="shared" si="7"/>
        <v>0</v>
      </c>
    </row>
    <row r="32" spans="2:24" ht="51" customHeight="1">
      <c r="B32" s="34" t="s">
        <v>115</v>
      </c>
      <c r="C32" s="15" t="s">
        <v>97</v>
      </c>
      <c r="D32" s="41">
        <f>D73</f>
        <v>79</v>
      </c>
      <c r="E32" s="41">
        <f t="shared" ref="E32:X32" si="8">E73</f>
        <v>79</v>
      </c>
      <c r="F32" s="41">
        <f t="shared" si="8"/>
        <v>58</v>
      </c>
      <c r="G32" s="41">
        <f t="shared" si="8"/>
        <v>55</v>
      </c>
      <c r="H32" s="41">
        <f t="shared" si="8"/>
        <v>54</v>
      </c>
      <c r="I32" s="41">
        <f t="shared" si="8"/>
        <v>53</v>
      </c>
      <c r="J32" s="41">
        <f t="shared" si="8"/>
        <v>141647.26999999999</v>
      </c>
      <c r="K32" s="41">
        <f t="shared" si="8"/>
        <v>141647.26999999999</v>
      </c>
      <c r="L32" s="41">
        <f t="shared" si="8"/>
        <v>15110.33</v>
      </c>
      <c r="M32" s="41">
        <f t="shared" si="8"/>
        <v>21249.170000000002</v>
      </c>
      <c r="N32" s="41">
        <f t="shared" si="8"/>
        <v>21249.170000000002</v>
      </c>
      <c r="O32" s="41">
        <f t="shared" si="8"/>
        <v>3557.12</v>
      </c>
      <c r="P32" s="41">
        <f t="shared" si="8"/>
        <v>21087.88</v>
      </c>
      <c r="Q32" s="41">
        <f t="shared" si="8"/>
        <v>21087.88</v>
      </c>
      <c r="R32" s="41">
        <f t="shared" si="8"/>
        <v>3557.12</v>
      </c>
      <c r="S32" s="41">
        <f t="shared" si="8"/>
        <v>0</v>
      </c>
      <c r="T32" s="41">
        <f t="shared" si="8"/>
        <v>0</v>
      </c>
      <c r="U32" s="41">
        <f t="shared" si="8"/>
        <v>0</v>
      </c>
      <c r="V32" s="41">
        <f t="shared" si="8"/>
        <v>161.29</v>
      </c>
      <c r="W32" s="41">
        <f t="shared" si="8"/>
        <v>161.29</v>
      </c>
      <c r="X32" s="41">
        <f t="shared" si="8"/>
        <v>0</v>
      </c>
    </row>
    <row r="33" spans="1:25" ht="25.5">
      <c r="B33" s="34" t="s">
        <v>116</v>
      </c>
      <c r="C33" s="15" t="s">
        <v>99</v>
      </c>
      <c r="D33" s="40">
        <f>D84</f>
        <v>63</v>
      </c>
      <c r="E33" s="40">
        <f t="shared" ref="E33:X33" si="9">E84</f>
        <v>63</v>
      </c>
      <c r="F33" s="40">
        <f t="shared" si="9"/>
        <v>62</v>
      </c>
      <c r="G33" s="40">
        <f t="shared" si="9"/>
        <v>62</v>
      </c>
      <c r="H33" s="40">
        <f t="shared" si="9"/>
        <v>62</v>
      </c>
      <c r="I33" s="40">
        <f t="shared" si="9"/>
        <v>62</v>
      </c>
      <c r="J33" s="35">
        <f t="shared" si="9"/>
        <v>36495.5</v>
      </c>
      <c r="K33" s="35">
        <f t="shared" si="9"/>
        <v>36895.5</v>
      </c>
      <c r="L33" s="35">
        <f t="shared" si="9"/>
        <v>8497.6200000000008</v>
      </c>
      <c r="M33" s="35">
        <f t="shared" si="9"/>
        <v>23933.21</v>
      </c>
      <c r="N33" s="35">
        <f t="shared" si="9"/>
        <v>23933.21</v>
      </c>
      <c r="O33" s="35">
        <f t="shared" si="9"/>
        <v>5981.76</v>
      </c>
      <c r="P33" s="35">
        <f t="shared" si="9"/>
        <v>23933.21</v>
      </c>
      <c r="Q33" s="35">
        <f t="shared" si="9"/>
        <v>23933.21</v>
      </c>
      <c r="R33" s="35">
        <f t="shared" si="9"/>
        <v>5981.76</v>
      </c>
      <c r="S33" s="35">
        <f t="shared" si="9"/>
        <v>0</v>
      </c>
      <c r="T33" s="35">
        <f t="shared" si="9"/>
        <v>0</v>
      </c>
      <c r="U33" s="35">
        <f t="shared" si="9"/>
        <v>0</v>
      </c>
      <c r="V33" s="35">
        <f t="shared" si="9"/>
        <v>0</v>
      </c>
      <c r="W33" s="35">
        <f t="shared" si="9"/>
        <v>0</v>
      </c>
      <c r="X33" s="35">
        <f t="shared" si="9"/>
        <v>0</v>
      </c>
    </row>
    <row r="34" spans="1:25" ht="25.5">
      <c r="B34" s="34" t="s">
        <v>117</v>
      </c>
      <c r="C34" s="15" t="s">
        <v>100</v>
      </c>
      <c r="D34" s="40">
        <f>D85</f>
        <v>83</v>
      </c>
      <c r="E34" s="40">
        <f t="shared" ref="E34:X34" si="10">E85</f>
        <v>83</v>
      </c>
      <c r="F34" s="40">
        <f t="shared" si="10"/>
        <v>83</v>
      </c>
      <c r="G34" s="40">
        <f t="shared" si="10"/>
        <v>80</v>
      </c>
      <c r="H34" s="40">
        <f t="shared" si="10"/>
        <v>78.099999999999994</v>
      </c>
      <c r="I34" s="40">
        <f t="shared" si="10"/>
        <v>78.8</v>
      </c>
      <c r="J34" s="35">
        <f t="shared" si="10"/>
        <v>41853.5</v>
      </c>
      <c r="K34" s="35">
        <f t="shared" si="10"/>
        <v>47611.5</v>
      </c>
      <c r="L34" s="35">
        <f t="shared" si="10"/>
        <v>9203.7199999999993</v>
      </c>
      <c r="M34" s="35">
        <f t="shared" si="10"/>
        <v>26625</v>
      </c>
      <c r="N34" s="35">
        <f t="shared" si="10"/>
        <v>26624.400000000001</v>
      </c>
      <c r="O34" s="35">
        <f t="shared" si="10"/>
        <v>6390.73</v>
      </c>
      <c r="P34" s="35">
        <f t="shared" si="10"/>
        <v>26625</v>
      </c>
      <c r="Q34" s="35">
        <f t="shared" si="10"/>
        <v>26624.400000000001</v>
      </c>
      <c r="R34" s="35">
        <f t="shared" si="10"/>
        <v>6390.73</v>
      </c>
      <c r="S34" s="35">
        <f t="shared" si="10"/>
        <v>0</v>
      </c>
      <c r="T34" s="35">
        <f t="shared" si="10"/>
        <v>0</v>
      </c>
      <c r="U34" s="35">
        <f t="shared" si="10"/>
        <v>0</v>
      </c>
      <c r="V34" s="35">
        <f t="shared" si="10"/>
        <v>0</v>
      </c>
      <c r="W34" s="35">
        <f t="shared" si="10"/>
        <v>0</v>
      </c>
      <c r="X34" s="35">
        <f t="shared" si="10"/>
        <v>0</v>
      </c>
    </row>
    <row r="35" spans="1:25">
      <c r="B35" s="42"/>
      <c r="C35" s="43"/>
      <c r="D35" s="43"/>
      <c r="E35" s="43"/>
      <c r="F35" s="43"/>
      <c r="G35" s="43"/>
      <c r="H35" s="43"/>
      <c r="I35" s="43"/>
      <c r="J35" s="239"/>
      <c r="K35" s="239"/>
      <c r="L35" s="239"/>
      <c r="M35" s="239"/>
      <c r="N35" s="239"/>
      <c r="O35" s="239"/>
      <c r="P35" s="239"/>
      <c r="Q35" s="239"/>
      <c r="R35" s="239"/>
      <c r="S35" s="43"/>
      <c r="T35" s="43"/>
      <c r="U35" s="43"/>
      <c r="V35" s="43"/>
      <c r="W35" s="43"/>
      <c r="X35" s="43"/>
    </row>
    <row r="36" spans="1:25" s="373" customFormat="1" ht="39" customHeight="1">
      <c r="A36" s="667" t="s">
        <v>120</v>
      </c>
      <c r="B36" s="668"/>
      <c r="C36" s="668"/>
      <c r="D36" s="372">
        <f>D23+'образование+молодежка'!D19+культура!D22+'физ-ра'!D19</f>
        <v>14008.970000000001</v>
      </c>
      <c r="E36" s="372">
        <f>E23+'образование+молодежка'!E19+культура!E22+'физ-ра'!E19</f>
        <v>13724.240000000002</v>
      </c>
      <c r="F36" s="372">
        <f>F23+'образование+молодежка'!F19+культура!F22+'физ-ра'!F19</f>
        <v>13804.6</v>
      </c>
      <c r="G36" s="372">
        <f>G23+'образование+молодежка'!G19+культура!G22+'физ-ра'!G19</f>
        <v>13533.1</v>
      </c>
      <c r="H36" s="372">
        <f>H23+'образование+молодежка'!H19+культура!H22+'физ-ра'!H19</f>
        <v>10212.9</v>
      </c>
      <c r="I36" s="372">
        <f>I23+'образование+молодежка'!I19+культура!I22+'физ-ра'!I19</f>
        <v>9939.5999999999985</v>
      </c>
      <c r="J36" s="372">
        <f>J23+'образование+молодежка'!J19+культура!J22+'физ-ра'!J19</f>
        <v>5411178.0699999994</v>
      </c>
      <c r="K36" s="372">
        <f>K23+'образование+молодежка'!K19+культура!K22+'физ-ра'!K19</f>
        <v>5619008.7999999998</v>
      </c>
      <c r="L36" s="372">
        <f>L23+'образование+молодежка'!L19+культура!L22+'физ-ра'!L19</f>
        <v>1338145.4500000002</v>
      </c>
      <c r="M36" s="372">
        <f>M23+'образование+молодежка'!M19+культура!M22+'физ-ра'!M19</f>
        <v>2973371.5200000005</v>
      </c>
      <c r="N36" s="372">
        <f>N23+'образование+молодежка'!N19+культура!N22+'физ-ра'!N19</f>
        <v>2993355.7499999995</v>
      </c>
      <c r="O36" s="372">
        <f>O23+'образование+молодежка'!O19+культура!O22+'физ-ра'!O19</f>
        <v>604419.92000000004</v>
      </c>
      <c r="P36" s="372">
        <f>P23+'образование+молодежка'!P19+культура!P22+'физ-ра'!P19</f>
        <v>1300945.8500000001</v>
      </c>
      <c r="Q36" s="372">
        <f>Q23+'образование+молодежка'!Q19+культура!Q22+'физ-ра'!Q19</f>
        <v>1311495.4099999999</v>
      </c>
      <c r="R36" s="372">
        <f>R23+'образование+молодежка'!R19+культура!R22+'физ-ра'!R19</f>
        <v>274047.48000000004</v>
      </c>
      <c r="S36" s="372">
        <f>S23+'образование+молодежка'!S19+культура!S22+'физ-ра'!S19</f>
        <v>1579194.4400000002</v>
      </c>
      <c r="T36" s="372">
        <f>T23+'образование+молодежка'!T19+культура!T22+'физ-ра'!T19</f>
        <v>1587546.25</v>
      </c>
      <c r="U36" s="372">
        <f>U23+'образование+молодежка'!U19+культура!U22+'физ-ра'!U19</f>
        <v>309934.28999999998</v>
      </c>
      <c r="V36" s="372">
        <f>V23+'образование+молодежка'!V19+культура!V22+'физ-ра'!V19</f>
        <v>93231.229999999981</v>
      </c>
      <c r="W36" s="372">
        <f>W23+'образование+молодежка'!W19+культура!W22+'физ-ра'!W19</f>
        <v>94314.09</v>
      </c>
      <c r="X36" s="372">
        <f>X23+'образование+молодежка'!X19+культура!X22+'физ-ра'!X19</f>
        <v>20438.150000000001</v>
      </c>
    </row>
    <row r="37" spans="1:25" ht="12.75" customHeight="1">
      <c r="A37" s="668"/>
      <c r="B37" s="668"/>
      <c r="C37" s="668"/>
      <c r="D37" s="43"/>
      <c r="E37" s="43"/>
      <c r="F37" s="43"/>
      <c r="G37" s="43"/>
      <c r="H37" s="43"/>
      <c r="I37" s="43"/>
      <c r="J37" s="239"/>
      <c r="K37" s="239"/>
      <c r="L37" s="239"/>
      <c r="M37" s="239"/>
      <c r="N37" s="239"/>
      <c r="O37" s="239"/>
      <c r="P37" s="239"/>
      <c r="Q37" s="239"/>
      <c r="R37" s="239"/>
      <c r="S37" s="43"/>
      <c r="T37" s="43"/>
      <c r="U37" s="43"/>
      <c r="V37" s="43"/>
      <c r="W37" s="43"/>
      <c r="X37" s="43"/>
      <c r="Y37" s="43"/>
    </row>
    <row r="38" spans="1:25" s="373" customFormat="1" ht="27.75" customHeight="1">
      <c r="A38" s="668"/>
      <c r="B38" s="668"/>
      <c r="C38" s="668"/>
      <c r="D38" s="375">
        <f>D51+D66+D79+'образование+молодежка'!D44+'образование+молодежка'!D60+'образование+молодежка'!D75+культура!D22+'физ-ра'!D19</f>
        <v>14008.970000000001</v>
      </c>
      <c r="E38" s="375">
        <f>E51+E66+E79+'образование+молодежка'!E44+'образование+молодежка'!E60+'образование+молодежка'!E75+культура!E22+'физ-ра'!E19</f>
        <v>13724.24</v>
      </c>
      <c r="F38" s="375">
        <f>F51+F66+F79+'образование+молодежка'!F44+'образование+молодежка'!F60+'образование+молодежка'!F75+культура!F22+'физ-ра'!F19</f>
        <v>13804.599999999999</v>
      </c>
      <c r="G38" s="375">
        <f>G51+G66+G79+'образование+молодежка'!G44+'образование+молодежка'!G60+'образование+молодежка'!G75+культура!G22+'физ-ра'!G19</f>
        <v>13533.1</v>
      </c>
      <c r="H38" s="375">
        <f>H51+H66+H79+'образование+молодежка'!H44+'образование+молодежка'!H60+'образование+молодежка'!H75+культура!H22+'физ-ра'!H19</f>
        <v>10212.9</v>
      </c>
      <c r="I38" s="375">
        <f>I51+I66+I79+'образование+молодежка'!I44+'образование+молодежка'!I60+'образование+молодежка'!I75+культура!I22+'физ-ра'!I19</f>
        <v>9939.5999999999985</v>
      </c>
      <c r="J38" s="375">
        <f>J51+J66+J79+'образование+молодежка'!J44+'образование+молодежка'!J60+'образование+молодежка'!J75+культура!J22+'физ-ра'!J19</f>
        <v>5411178.0699999994</v>
      </c>
      <c r="K38" s="375">
        <f>K51+K66+K79+'образование+молодежка'!K44+'образование+молодежка'!K60+'образование+молодежка'!K75+культура!K22+'физ-ра'!K19</f>
        <v>5619008.8000000007</v>
      </c>
      <c r="L38" s="375">
        <f>L51+L66+L79+'образование+молодежка'!L44+'образование+молодежка'!L60+'образование+молодежка'!L75+культура!L22+'физ-ра'!L19</f>
        <v>1338145.45</v>
      </c>
      <c r="M38" s="375">
        <f>M51+M66+M79+'образование+молодежка'!M44+'образование+молодежка'!M60+'образование+молодежка'!M75+культура!M22+'физ-ра'!M19</f>
        <v>2973371.5200000005</v>
      </c>
      <c r="N38" s="375">
        <f>N51+N66+N79+'образование+молодежка'!N44+'образование+молодежка'!N60+'образование+молодежка'!N75+культура!N22+'физ-ра'!N19</f>
        <v>2993355.75</v>
      </c>
      <c r="O38" s="375">
        <f>O51+O66+O79+'образование+молодежка'!O44+'образование+молодежка'!O60+'образование+молодежка'!O75+культура!O22+'физ-ра'!O19</f>
        <v>604419.92000000004</v>
      </c>
      <c r="P38" s="375">
        <f>P51+P66+P79+'образование+молодежка'!P44+'образование+молодежка'!P60+'образование+молодежка'!P75+культура!P22+'физ-ра'!P19</f>
        <v>1300945.8499999996</v>
      </c>
      <c r="Q38" s="375">
        <f>Q51+Q66+Q79+'образование+молодежка'!Q44+'образование+молодежка'!Q60+'образование+молодежка'!Q75+культура!Q22+'физ-ра'!Q19</f>
        <v>1311495.4099999999</v>
      </c>
      <c r="R38" s="375">
        <f>R51+R66+R79+'образование+молодежка'!R44+'образование+молодежка'!R60+'образование+молодежка'!R75+культура!R22+'физ-ра'!R19</f>
        <v>274047.48000000004</v>
      </c>
      <c r="S38" s="375">
        <f>S51+S66+S79+'образование+молодежка'!S44+'образование+молодежка'!S60+'образование+молодежка'!S75+культура!S22+'физ-ра'!S19</f>
        <v>1579194.4400000002</v>
      </c>
      <c r="T38" s="375">
        <f>T51+T66+T79+'образование+молодежка'!T44+'образование+молодежка'!T60+'образование+молодежка'!T75+культура!T22+'физ-ра'!T19</f>
        <v>1587546.25</v>
      </c>
      <c r="U38" s="375">
        <f>U51+U66+U79+'образование+молодежка'!U44+'образование+молодежка'!U60+'образование+молодежка'!U75+культура!U22+'физ-ра'!U19</f>
        <v>309934.28999999998</v>
      </c>
      <c r="V38" s="375">
        <f>V51+V66+V79+'образование+молодежка'!V44+'образование+молодежка'!V60+'образование+молодежка'!V75+культура!V22+'физ-ра'!V19</f>
        <v>93231.23</v>
      </c>
      <c r="W38" s="375">
        <f>W51+W66+W79+'образование+молодежка'!W44+'образование+молодежка'!W60+'образование+молодежка'!W75+культура!W22+'физ-ра'!W19</f>
        <v>94314.090000000011</v>
      </c>
      <c r="X38" s="375">
        <f>X51+X66+X79+'образование+молодежка'!X44+'образование+молодежка'!X60+'образование+молодежка'!X75+культура!X22+'физ-ра'!X19</f>
        <v>20438.150000000001</v>
      </c>
    </row>
    <row r="39" spans="1:25" ht="12.75" customHeight="1">
      <c r="A39" s="668"/>
      <c r="B39" s="668"/>
      <c r="C39" s="668"/>
      <c r="E39" s="44"/>
    </row>
    <row r="40" spans="1:25" ht="12.75" customHeight="1">
      <c r="A40" s="668"/>
      <c r="B40" s="668"/>
      <c r="C40" s="668"/>
      <c r="D40" s="374">
        <f>D36-D38</f>
        <v>0</v>
      </c>
      <c r="E40" s="374">
        <f t="shared" ref="E40:X40" si="11">E36-E38</f>
        <v>0</v>
      </c>
      <c r="F40" s="374">
        <f t="shared" si="11"/>
        <v>0</v>
      </c>
      <c r="G40" s="374">
        <f t="shared" si="11"/>
        <v>0</v>
      </c>
      <c r="H40" s="374">
        <f t="shared" si="11"/>
        <v>0</v>
      </c>
      <c r="I40" s="374">
        <f t="shared" si="11"/>
        <v>0</v>
      </c>
      <c r="J40" s="374">
        <f t="shared" si="11"/>
        <v>0</v>
      </c>
      <c r="K40" s="374">
        <f t="shared" si="11"/>
        <v>0</v>
      </c>
      <c r="L40" s="374">
        <f t="shared" si="11"/>
        <v>0</v>
      </c>
      <c r="M40" s="374">
        <f t="shared" si="11"/>
        <v>0</v>
      </c>
      <c r="N40" s="374">
        <f t="shared" si="11"/>
        <v>0</v>
      </c>
      <c r="O40" s="374">
        <f t="shared" si="11"/>
        <v>0</v>
      </c>
      <c r="P40" s="374">
        <f t="shared" si="11"/>
        <v>0</v>
      </c>
      <c r="Q40" s="374">
        <f t="shared" si="11"/>
        <v>0</v>
      </c>
      <c r="R40" s="374">
        <f t="shared" si="11"/>
        <v>0</v>
      </c>
      <c r="S40" s="374">
        <f t="shared" si="11"/>
        <v>0</v>
      </c>
      <c r="T40" s="374">
        <f t="shared" si="11"/>
        <v>0</v>
      </c>
      <c r="U40" s="374">
        <f t="shared" si="11"/>
        <v>0</v>
      </c>
      <c r="V40" s="374">
        <f t="shared" si="11"/>
        <v>0</v>
      </c>
      <c r="W40" s="374">
        <f t="shared" si="11"/>
        <v>0</v>
      </c>
      <c r="X40" s="374">
        <f t="shared" si="11"/>
        <v>0</v>
      </c>
    </row>
    <row r="41" spans="1:25" ht="12.75" customHeight="1">
      <c r="A41" s="668"/>
      <c r="B41" s="668"/>
      <c r="C41" s="668"/>
    </row>
    <row r="42" spans="1:25" ht="12.75" customHeight="1">
      <c r="A42" s="668"/>
      <c r="B42" s="668"/>
      <c r="C42" s="668"/>
    </row>
    <row r="43" spans="1:25" ht="9" customHeight="1">
      <c r="A43" s="668"/>
      <c r="B43" s="668"/>
      <c r="C43" s="668"/>
    </row>
    <row r="44" spans="1:25" hidden="1"/>
    <row r="45" spans="1:25" ht="36" customHeight="1">
      <c r="B45" s="452">
        <v>601</v>
      </c>
    </row>
    <row r="46" spans="1:25" ht="13.5" thickBot="1">
      <c r="B46" s="46"/>
    </row>
    <row r="47" spans="1:25">
      <c r="B47" s="669"/>
      <c r="C47" s="620" t="s">
        <v>30</v>
      </c>
      <c r="D47" s="623" t="s">
        <v>38</v>
      </c>
      <c r="E47" s="624"/>
      <c r="F47" s="623" t="s">
        <v>39</v>
      </c>
      <c r="G47" s="624"/>
      <c r="H47" s="623" t="s">
        <v>37</v>
      </c>
      <c r="I47" s="624"/>
      <c r="J47" s="623" t="s">
        <v>50</v>
      </c>
      <c r="K47" s="624"/>
      <c r="L47" s="627"/>
      <c r="M47" s="623" t="s">
        <v>36</v>
      </c>
      <c r="N47" s="624"/>
      <c r="O47" s="627"/>
      <c r="P47" s="620" t="s">
        <v>32</v>
      </c>
      <c r="Q47" s="620"/>
      <c r="R47" s="620"/>
      <c r="S47" s="620"/>
      <c r="T47" s="620"/>
      <c r="U47" s="620"/>
      <c r="V47" s="620"/>
      <c r="W47" s="631"/>
      <c r="X47" s="632"/>
    </row>
    <row r="48" spans="1:25">
      <c r="B48" s="670"/>
      <c r="C48" s="621"/>
      <c r="D48" s="625"/>
      <c r="E48" s="626"/>
      <c r="F48" s="625"/>
      <c r="G48" s="626"/>
      <c r="H48" s="625"/>
      <c r="I48" s="626"/>
      <c r="J48" s="628"/>
      <c r="K48" s="629"/>
      <c r="L48" s="630"/>
      <c r="M48" s="628"/>
      <c r="N48" s="629"/>
      <c r="O48" s="630"/>
      <c r="P48" s="621" t="s">
        <v>53</v>
      </c>
      <c r="Q48" s="621"/>
      <c r="R48" s="621"/>
      <c r="S48" s="621" t="s">
        <v>54</v>
      </c>
      <c r="T48" s="621"/>
      <c r="U48" s="621"/>
      <c r="V48" s="621" t="s">
        <v>33</v>
      </c>
      <c r="W48" s="621"/>
      <c r="X48" s="633"/>
    </row>
    <row r="49" spans="2:24" ht="51.75" thickBot="1">
      <c r="B49" s="671"/>
      <c r="C49" s="622"/>
      <c r="D49" s="214" t="s">
        <v>49</v>
      </c>
      <c r="E49" s="214" t="s">
        <v>14</v>
      </c>
      <c r="F49" s="214" t="s">
        <v>49</v>
      </c>
      <c r="G49" s="214" t="s">
        <v>14</v>
      </c>
      <c r="H49" s="214" t="s">
        <v>49</v>
      </c>
      <c r="I49" s="214" t="s">
        <v>14</v>
      </c>
      <c r="J49" s="214" t="s">
        <v>48</v>
      </c>
      <c r="K49" s="214" t="s">
        <v>19</v>
      </c>
      <c r="L49" s="214" t="s">
        <v>31</v>
      </c>
      <c r="M49" s="214" t="s">
        <v>48</v>
      </c>
      <c r="N49" s="214" t="s">
        <v>19</v>
      </c>
      <c r="O49" s="214" t="s">
        <v>31</v>
      </c>
      <c r="P49" s="214" t="s">
        <v>48</v>
      </c>
      <c r="Q49" s="214" t="s">
        <v>19</v>
      </c>
      <c r="R49" s="214" t="s">
        <v>31</v>
      </c>
      <c r="S49" s="214" t="s">
        <v>48</v>
      </c>
      <c r="T49" s="214" t="s">
        <v>19</v>
      </c>
      <c r="U49" s="214" t="s">
        <v>31</v>
      </c>
      <c r="V49" s="214" t="s">
        <v>48</v>
      </c>
      <c r="W49" s="214" t="s">
        <v>19</v>
      </c>
      <c r="X49" s="215" t="s">
        <v>31</v>
      </c>
    </row>
    <row r="50" spans="2:24" ht="13.5" thickBot="1">
      <c r="B50" s="216">
        <v>1</v>
      </c>
      <c r="C50" s="217">
        <v>2</v>
      </c>
      <c r="D50" s="217">
        <v>3</v>
      </c>
      <c r="E50" s="218">
        <v>4</v>
      </c>
      <c r="F50" s="217">
        <v>5</v>
      </c>
      <c r="G50" s="217">
        <v>6</v>
      </c>
      <c r="H50" s="218">
        <v>7</v>
      </c>
      <c r="I50" s="217">
        <v>8</v>
      </c>
      <c r="J50" s="217">
        <v>9</v>
      </c>
      <c r="K50" s="218">
        <v>10</v>
      </c>
      <c r="L50" s="217">
        <v>11</v>
      </c>
      <c r="M50" s="217">
        <v>12</v>
      </c>
      <c r="N50" s="218">
        <v>13</v>
      </c>
      <c r="O50" s="217">
        <v>14</v>
      </c>
      <c r="P50" s="217">
        <v>15</v>
      </c>
      <c r="Q50" s="218">
        <v>16</v>
      </c>
      <c r="R50" s="217">
        <v>17</v>
      </c>
      <c r="S50" s="217">
        <v>18</v>
      </c>
      <c r="T50" s="218">
        <v>19</v>
      </c>
      <c r="U50" s="217">
        <v>20</v>
      </c>
      <c r="V50" s="217">
        <v>21</v>
      </c>
      <c r="W50" s="218">
        <v>22</v>
      </c>
      <c r="X50" s="219">
        <v>23</v>
      </c>
    </row>
    <row r="51" spans="2:24" ht="38.25">
      <c r="B51" s="240" t="s">
        <v>1</v>
      </c>
      <c r="C51" s="221" t="s">
        <v>3</v>
      </c>
      <c r="D51" s="263">
        <f>D52+D53+D54</f>
        <v>264</v>
      </c>
      <c r="E51" s="263">
        <f t="shared" ref="E51:I51" si="12">E52+E53+E54</f>
        <v>264</v>
      </c>
      <c r="F51" s="263">
        <f t="shared" si="12"/>
        <v>211</v>
      </c>
      <c r="G51" s="263">
        <f t="shared" si="12"/>
        <v>243</v>
      </c>
      <c r="H51" s="263">
        <f t="shared" si="12"/>
        <v>211</v>
      </c>
      <c r="I51" s="263">
        <f t="shared" si="12"/>
        <v>233</v>
      </c>
      <c r="J51" s="264">
        <f t="shared" ref="J51:X51" si="13">J52+J53+J54</f>
        <v>115665.91</v>
      </c>
      <c r="K51" s="264">
        <f t="shared" si="13"/>
        <v>136343.29999999999</v>
      </c>
      <c r="L51" s="264">
        <f t="shared" si="13"/>
        <v>134373.04999999999</v>
      </c>
      <c r="M51" s="264">
        <f t="shared" si="13"/>
        <v>72638.38</v>
      </c>
      <c r="N51" s="264">
        <f t="shared" si="13"/>
        <v>72276.38</v>
      </c>
      <c r="O51" s="264">
        <f t="shared" si="13"/>
        <v>12948</v>
      </c>
      <c r="P51" s="264">
        <f t="shared" si="13"/>
        <v>72638.38</v>
      </c>
      <c r="Q51" s="264">
        <f t="shared" si="13"/>
        <v>72276.38</v>
      </c>
      <c r="R51" s="264">
        <f t="shared" si="13"/>
        <v>12948</v>
      </c>
      <c r="S51" s="263">
        <f t="shared" si="13"/>
        <v>0</v>
      </c>
      <c r="T51" s="263">
        <f t="shared" si="13"/>
        <v>0</v>
      </c>
      <c r="U51" s="263">
        <f t="shared" si="13"/>
        <v>0</v>
      </c>
      <c r="V51" s="263">
        <f t="shared" si="13"/>
        <v>0</v>
      </c>
      <c r="W51" s="263">
        <f t="shared" si="13"/>
        <v>0</v>
      </c>
      <c r="X51" s="265">
        <f t="shared" si="13"/>
        <v>0</v>
      </c>
    </row>
    <row r="52" spans="2:24" ht="18">
      <c r="B52" s="243" t="s">
        <v>20</v>
      </c>
      <c r="C52" s="223" t="s">
        <v>16</v>
      </c>
      <c r="D52" s="266">
        <f t="shared" ref="D52:E52" si="14">D56+D57</f>
        <v>264</v>
      </c>
      <c r="E52" s="266">
        <f t="shared" si="14"/>
        <v>264</v>
      </c>
      <c r="F52" s="266">
        <v>211</v>
      </c>
      <c r="G52" s="266">
        <v>243</v>
      </c>
      <c r="H52" s="266">
        <v>211</v>
      </c>
      <c r="I52" s="266">
        <v>233</v>
      </c>
      <c r="J52" s="267">
        <v>115665.91</v>
      </c>
      <c r="K52" s="267">
        <v>136343.29999999999</v>
      </c>
      <c r="L52" s="267">
        <v>134373.04999999999</v>
      </c>
      <c r="M52" s="268">
        <f>P52</f>
        <v>72638.38</v>
      </c>
      <c r="N52" s="268">
        <f t="shared" ref="N52:O52" si="15">Q52</f>
        <v>72276.38</v>
      </c>
      <c r="O52" s="268">
        <f t="shared" si="15"/>
        <v>12948</v>
      </c>
      <c r="P52" s="267">
        <v>72638.38</v>
      </c>
      <c r="Q52" s="267">
        <v>72276.38</v>
      </c>
      <c r="R52" s="267">
        <v>12948</v>
      </c>
      <c r="S52" s="151">
        <f t="shared" ref="S52" si="16">S55</f>
        <v>0</v>
      </c>
      <c r="T52" s="151">
        <f>T55</f>
        <v>0</v>
      </c>
      <c r="U52" s="151">
        <f>U55</f>
        <v>0</v>
      </c>
      <c r="V52" s="269"/>
      <c r="W52" s="270"/>
      <c r="X52" s="271"/>
    </row>
    <row r="53" spans="2:24" ht="18">
      <c r="B53" s="243" t="s">
        <v>21</v>
      </c>
      <c r="C53" s="223" t="s">
        <v>17</v>
      </c>
      <c r="D53" s="266"/>
      <c r="E53" s="266"/>
      <c r="F53" s="266"/>
      <c r="G53" s="266"/>
      <c r="H53" s="266"/>
      <c r="I53" s="266"/>
      <c r="J53" s="267"/>
      <c r="K53" s="267"/>
      <c r="L53" s="267"/>
      <c r="M53" s="268">
        <f t="shared" ref="M53:O54" si="17">P53+S53+V53</f>
        <v>0</v>
      </c>
      <c r="N53" s="268">
        <f t="shared" si="17"/>
        <v>0</v>
      </c>
      <c r="O53" s="268">
        <f t="shared" si="17"/>
        <v>0</v>
      </c>
      <c r="P53" s="272"/>
      <c r="Q53" s="272"/>
      <c r="R53" s="272"/>
      <c r="S53" s="269"/>
      <c r="T53" s="269"/>
      <c r="U53" s="269"/>
      <c r="V53" s="269"/>
      <c r="W53" s="270"/>
      <c r="X53" s="271"/>
    </row>
    <row r="54" spans="2:24" ht="18">
      <c r="B54" s="243" t="s">
        <v>22</v>
      </c>
      <c r="C54" s="223" t="s">
        <v>18</v>
      </c>
      <c r="D54" s="266"/>
      <c r="E54" s="266"/>
      <c r="F54" s="266"/>
      <c r="G54" s="266"/>
      <c r="H54" s="266"/>
      <c r="I54" s="266"/>
      <c r="J54" s="267"/>
      <c r="K54" s="267"/>
      <c r="L54" s="267"/>
      <c r="M54" s="268">
        <f t="shared" si="17"/>
        <v>0</v>
      </c>
      <c r="N54" s="268">
        <f t="shared" si="17"/>
        <v>0</v>
      </c>
      <c r="O54" s="268">
        <f t="shared" si="17"/>
        <v>0</v>
      </c>
      <c r="P54" s="272"/>
      <c r="Q54" s="272"/>
      <c r="R54" s="272"/>
      <c r="S54" s="269"/>
      <c r="T54" s="269"/>
      <c r="U54" s="269"/>
      <c r="V54" s="269"/>
      <c r="W54" s="270"/>
      <c r="X54" s="271"/>
    </row>
    <row r="55" spans="2:24" ht="38.25">
      <c r="B55" s="224" t="s">
        <v>2</v>
      </c>
      <c r="C55" s="225" t="s">
        <v>34</v>
      </c>
      <c r="D55" s="273">
        <f t="shared" ref="D55:X55" si="18">D56+D57+D58+D59+D60</f>
        <v>264</v>
      </c>
      <c r="E55" s="273">
        <f t="shared" si="18"/>
        <v>264</v>
      </c>
      <c r="F55" s="273">
        <f t="shared" si="18"/>
        <v>211</v>
      </c>
      <c r="G55" s="273">
        <f t="shared" si="18"/>
        <v>243</v>
      </c>
      <c r="H55" s="273">
        <f t="shared" si="18"/>
        <v>211</v>
      </c>
      <c r="I55" s="273">
        <f t="shared" si="18"/>
        <v>233</v>
      </c>
      <c r="J55" s="274">
        <f t="shared" si="18"/>
        <v>111938.01999999999</v>
      </c>
      <c r="K55" s="274">
        <f t="shared" si="18"/>
        <v>133527.03</v>
      </c>
      <c r="L55" s="274">
        <f t="shared" si="18"/>
        <v>102827.48999999999</v>
      </c>
      <c r="M55" s="274">
        <f>M56+M57+M58+M59+M60</f>
        <v>72638.38</v>
      </c>
      <c r="N55" s="274">
        <f>Q55+T55</f>
        <v>72276.38</v>
      </c>
      <c r="O55" s="274">
        <f>R55+U55</f>
        <v>12948</v>
      </c>
      <c r="P55" s="274">
        <f t="shared" si="18"/>
        <v>72638.38</v>
      </c>
      <c r="Q55" s="274">
        <f t="shared" si="18"/>
        <v>72276.38</v>
      </c>
      <c r="R55" s="274">
        <f t="shared" si="18"/>
        <v>12948</v>
      </c>
      <c r="S55" s="273">
        <f t="shared" si="18"/>
        <v>0</v>
      </c>
      <c r="T55" s="273">
        <f t="shared" ref="T55:U55" si="19">T56+T57+T58+T59+T60</f>
        <v>0</v>
      </c>
      <c r="U55" s="273">
        <f t="shared" si="19"/>
        <v>0</v>
      </c>
      <c r="V55" s="273">
        <f t="shared" si="18"/>
        <v>0</v>
      </c>
      <c r="W55" s="273">
        <f t="shared" si="18"/>
        <v>0</v>
      </c>
      <c r="X55" s="275">
        <f t="shared" si="18"/>
        <v>0</v>
      </c>
    </row>
    <row r="56" spans="2:24" ht="18">
      <c r="B56" s="253" t="s">
        <v>20</v>
      </c>
      <c r="C56" s="276" t="s">
        <v>92</v>
      </c>
      <c r="D56" s="266">
        <v>217</v>
      </c>
      <c r="E56" s="266">
        <v>217</v>
      </c>
      <c r="F56" s="266">
        <v>169</v>
      </c>
      <c r="G56" s="266">
        <v>201</v>
      </c>
      <c r="H56" s="266">
        <v>169</v>
      </c>
      <c r="I56" s="266">
        <v>191</v>
      </c>
      <c r="J56" s="267">
        <v>75629.56</v>
      </c>
      <c r="K56" s="267">
        <v>97237.48</v>
      </c>
      <c r="L56" s="267">
        <v>96107.29</v>
      </c>
      <c r="M56" s="268">
        <f>P56</f>
        <v>60869.3</v>
      </c>
      <c r="N56" s="268">
        <f t="shared" ref="N56:O57" si="20">Q56</f>
        <v>60507.3</v>
      </c>
      <c r="O56" s="268">
        <f t="shared" si="20"/>
        <v>10472.5</v>
      </c>
      <c r="P56" s="268">
        <v>60869.3</v>
      </c>
      <c r="Q56" s="268">
        <v>60507.3</v>
      </c>
      <c r="R56" s="268">
        <v>10472.5</v>
      </c>
      <c r="S56" s="269">
        <v>0</v>
      </c>
      <c r="T56" s="269">
        <v>0</v>
      </c>
      <c r="U56" s="269">
        <v>0</v>
      </c>
      <c r="V56" s="269"/>
      <c r="W56" s="270"/>
      <c r="X56" s="271"/>
    </row>
    <row r="57" spans="2:24" ht="18">
      <c r="B57" s="253" t="s">
        <v>21</v>
      </c>
      <c r="C57" s="276" t="s">
        <v>93</v>
      </c>
      <c r="D57" s="266">
        <v>47</v>
      </c>
      <c r="E57" s="266">
        <v>47</v>
      </c>
      <c r="F57" s="266">
        <v>42</v>
      </c>
      <c r="G57" s="266">
        <v>42</v>
      </c>
      <c r="H57" s="266">
        <v>42</v>
      </c>
      <c r="I57" s="266">
        <v>42</v>
      </c>
      <c r="J57" s="267">
        <v>36308.46</v>
      </c>
      <c r="K57" s="267">
        <v>36289.550000000003</v>
      </c>
      <c r="L57" s="267">
        <v>6720.2</v>
      </c>
      <c r="M57" s="268">
        <f>P57</f>
        <v>11769.08</v>
      </c>
      <c r="N57" s="268">
        <f t="shared" si="20"/>
        <v>11769.08</v>
      </c>
      <c r="O57" s="268">
        <f t="shared" si="20"/>
        <v>2475.5</v>
      </c>
      <c r="P57" s="268">
        <v>11769.08</v>
      </c>
      <c r="Q57" s="268">
        <v>11769.08</v>
      </c>
      <c r="R57" s="268">
        <v>2475.5</v>
      </c>
      <c r="S57" s="269">
        <v>0</v>
      </c>
      <c r="T57" s="269">
        <v>0</v>
      </c>
      <c r="U57" s="269">
        <v>0</v>
      </c>
      <c r="V57" s="269"/>
      <c r="W57" s="270"/>
      <c r="X57" s="271"/>
    </row>
    <row r="58" spans="2:24" ht="18">
      <c r="B58" s="253" t="s">
        <v>22</v>
      </c>
      <c r="C58" s="223" t="s">
        <v>35</v>
      </c>
      <c r="D58" s="266"/>
      <c r="E58" s="266"/>
      <c r="F58" s="266"/>
      <c r="G58" s="266"/>
      <c r="H58" s="266"/>
      <c r="I58" s="266"/>
      <c r="J58" s="267"/>
      <c r="K58" s="267"/>
      <c r="L58" s="267"/>
      <c r="M58" s="268">
        <f t="shared" ref="M58:O60" si="21">P58+S58+V58</f>
        <v>0</v>
      </c>
      <c r="N58" s="268">
        <f t="shared" si="21"/>
        <v>0</v>
      </c>
      <c r="O58" s="268">
        <f t="shared" si="21"/>
        <v>0</v>
      </c>
      <c r="P58" s="272"/>
      <c r="Q58" s="272"/>
      <c r="R58" s="272"/>
      <c r="S58" s="269"/>
      <c r="T58" s="269"/>
      <c r="U58" s="269"/>
      <c r="V58" s="269"/>
      <c r="W58" s="270"/>
      <c r="X58" s="271"/>
    </row>
    <row r="59" spans="2:24" ht="18">
      <c r="B59" s="253" t="s">
        <v>23</v>
      </c>
      <c r="C59" s="223"/>
      <c r="D59" s="266"/>
      <c r="E59" s="266"/>
      <c r="F59" s="266"/>
      <c r="G59" s="266"/>
      <c r="H59" s="266"/>
      <c r="I59" s="266"/>
      <c r="J59" s="267"/>
      <c r="K59" s="267"/>
      <c r="L59" s="267"/>
      <c r="M59" s="268">
        <f t="shared" si="21"/>
        <v>0</v>
      </c>
      <c r="N59" s="268">
        <f t="shared" si="21"/>
        <v>0</v>
      </c>
      <c r="O59" s="268">
        <f t="shared" si="21"/>
        <v>0</v>
      </c>
      <c r="P59" s="272"/>
      <c r="Q59" s="272"/>
      <c r="R59" s="272"/>
      <c r="S59" s="269"/>
      <c r="T59" s="269"/>
      <c r="U59" s="269"/>
      <c r="V59" s="269"/>
      <c r="W59" s="270"/>
      <c r="X59" s="271"/>
    </row>
    <row r="60" spans="2:24" ht="18.75" thickBot="1">
      <c r="B60" s="256" t="s">
        <v>24</v>
      </c>
      <c r="C60" s="257"/>
      <c r="D60" s="277"/>
      <c r="E60" s="277"/>
      <c r="F60" s="277"/>
      <c r="G60" s="277"/>
      <c r="H60" s="277"/>
      <c r="I60" s="277"/>
      <c r="J60" s="278"/>
      <c r="K60" s="278"/>
      <c r="L60" s="278"/>
      <c r="M60" s="279">
        <f t="shared" si="21"/>
        <v>0</v>
      </c>
      <c r="N60" s="279">
        <f t="shared" si="21"/>
        <v>0</v>
      </c>
      <c r="O60" s="279">
        <f t="shared" si="21"/>
        <v>0</v>
      </c>
      <c r="P60" s="280"/>
      <c r="Q60" s="280"/>
      <c r="R60" s="280"/>
      <c r="S60" s="281"/>
      <c r="T60" s="281"/>
      <c r="U60" s="281"/>
      <c r="V60" s="281"/>
      <c r="W60" s="282"/>
      <c r="X60" s="283"/>
    </row>
    <row r="61" spans="2:24" ht="26.25" thickBot="1">
      <c r="B61" s="530">
        <v>620</v>
      </c>
      <c r="D61" s="374">
        <f>D66-D70</f>
        <v>0</v>
      </c>
      <c r="E61" s="374">
        <f t="shared" ref="E61:X61" si="22">E66-E70</f>
        <v>0</v>
      </c>
      <c r="F61" s="374">
        <f t="shared" si="22"/>
        <v>0</v>
      </c>
      <c r="G61" s="374">
        <f t="shared" si="22"/>
        <v>0</v>
      </c>
      <c r="H61" s="374">
        <f t="shared" si="22"/>
        <v>0</v>
      </c>
      <c r="I61" s="374">
        <f t="shared" si="22"/>
        <v>0</v>
      </c>
      <c r="J61" s="374">
        <f t="shared" si="22"/>
        <v>0</v>
      </c>
      <c r="K61" s="374">
        <f t="shared" si="22"/>
        <v>0</v>
      </c>
      <c r="L61" s="374">
        <f t="shared" si="22"/>
        <v>0</v>
      </c>
      <c r="M61" s="374">
        <f t="shared" si="22"/>
        <v>0</v>
      </c>
      <c r="N61" s="374">
        <f t="shared" si="22"/>
        <v>0</v>
      </c>
      <c r="O61" s="374">
        <f t="shared" si="22"/>
        <v>0</v>
      </c>
      <c r="P61" s="374">
        <f t="shared" si="22"/>
        <v>0</v>
      </c>
      <c r="Q61" s="374">
        <f t="shared" si="22"/>
        <v>0</v>
      </c>
      <c r="R61" s="374">
        <f t="shared" si="22"/>
        <v>0</v>
      </c>
      <c r="S61" s="374">
        <f t="shared" si="22"/>
        <v>0</v>
      </c>
      <c r="T61" s="374">
        <f t="shared" si="22"/>
        <v>0</v>
      </c>
      <c r="U61" s="374">
        <f t="shared" si="22"/>
        <v>0</v>
      </c>
      <c r="V61" s="374">
        <f t="shared" si="22"/>
        <v>0</v>
      </c>
      <c r="W61" s="374">
        <f t="shared" si="22"/>
        <v>0</v>
      </c>
      <c r="X61" s="374">
        <f t="shared" si="22"/>
        <v>0</v>
      </c>
    </row>
    <row r="62" spans="2:24">
      <c r="B62" s="669"/>
      <c r="C62" s="620" t="s">
        <v>30</v>
      </c>
      <c r="D62" s="623" t="s">
        <v>38</v>
      </c>
      <c r="E62" s="624"/>
      <c r="F62" s="623" t="s">
        <v>39</v>
      </c>
      <c r="G62" s="624"/>
      <c r="H62" s="623" t="s">
        <v>37</v>
      </c>
      <c r="I62" s="624"/>
      <c r="J62" s="623" t="s">
        <v>50</v>
      </c>
      <c r="K62" s="624"/>
      <c r="L62" s="627"/>
      <c r="M62" s="623" t="s">
        <v>36</v>
      </c>
      <c r="N62" s="624"/>
      <c r="O62" s="627"/>
      <c r="P62" s="620" t="s">
        <v>32</v>
      </c>
      <c r="Q62" s="620"/>
      <c r="R62" s="620"/>
      <c r="S62" s="620"/>
      <c r="T62" s="620"/>
      <c r="U62" s="620"/>
      <c r="V62" s="620"/>
      <c r="W62" s="631"/>
      <c r="X62" s="632"/>
    </row>
    <row r="63" spans="2:24">
      <c r="B63" s="670"/>
      <c r="C63" s="621"/>
      <c r="D63" s="625"/>
      <c r="E63" s="626"/>
      <c r="F63" s="625"/>
      <c r="G63" s="626"/>
      <c r="H63" s="625"/>
      <c r="I63" s="626"/>
      <c r="J63" s="628"/>
      <c r="K63" s="629"/>
      <c r="L63" s="630"/>
      <c r="M63" s="628"/>
      <c r="N63" s="629"/>
      <c r="O63" s="630"/>
      <c r="P63" s="621" t="s">
        <v>53</v>
      </c>
      <c r="Q63" s="621"/>
      <c r="R63" s="621"/>
      <c r="S63" s="621" t="s">
        <v>54</v>
      </c>
      <c r="T63" s="621"/>
      <c r="U63" s="621"/>
      <c r="V63" s="621" t="s">
        <v>33</v>
      </c>
      <c r="W63" s="621"/>
      <c r="X63" s="633"/>
    </row>
    <row r="64" spans="2:24" ht="51.75" thickBot="1">
      <c r="B64" s="671"/>
      <c r="C64" s="622"/>
      <c r="D64" s="214" t="s">
        <v>49</v>
      </c>
      <c r="E64" s="214" t="s">
        <v>14</v>
      </c>
      <c r="F64" s="214" t="s">
        <v>49</v>
      </c>
      <c r="G64" s="214" t="s">
        <v>14</v>
      </c>
      <c r="H64" s="214" t="s">
        <v>49</v>
      </c>
      <c r="I64" s="214" t="s">
        <v>14</v>
      </c>
      <c r="J64" s="214" t="s">
        <v>48</v>
      </c>
      <c r="K64" s="214" t="s">
        <v>19</v>
      </c>
      <c r="L64" s="214" t="s">
        <v>31</v>
      </c>
      <c r="M64" s="214" t="s">
        <v>48</v>
      </c>
      <c r="N64" s="214" t="s">
        <v>19</v>
      </c>
      <c r="O64" s="214" t="s">
        <v>31</v>
      </c>
      <c r="P64" s="214" t="s">
        <v>48</v>
      </c>
      <c r="Q64" s="214" t="s">
        <v>19</v>
      </c>
      <c r="R64" s="214" t="s">
        <v>31</v>
      </c>
      <c r="S64" s="214" t="s">
        <v>48</v>
      </c>
      <c r="T64" s="214" t="s">
        <v>19</v>
      </c>
      <c r="U64" s="214" t="s">
        <v>31</v>
      </c>
      <c r="V64" s="214" t="s">
        <v>48</v>
      </c>
      <c r="W64" s="214" t="s">
        <v>19</v>
      </c>
      <c r="X64" s="215" t="s">
        <v>31</v>
      </c>
    </row>
    <row r="65" spans="2:24" ht="13.5" thickBot="1">
      <c r="B65" s="216">
        <v>1</v>
      </c>
      <c r="C65" s="217">
        <v>2</v>
      </c>
      <c r="D65" s="217">
        <v>3</v>
      </c>
      <c r="E65" s="218">
        <v>4</v>
      </c>
      <c r="F65" s="217">
        <v>5</v>
      </c>
      <c r="G65" s="217">
        <v>6</v>
      </c>
      <c r="H65" s="218">
        <v>7</v>
      </c>
      <c r="I65" s="217">
        <v>8</v>
      </c>
      <c r="J65" s="217">
        <v>9</v>
      </c>
      <c r="K65" s="218">
        <v>10</v>
      </c>
      <c r="L65" s="217">
        <v>11</v>
      </c>
      <c r="M65" s="217">
        <v>12</v>
      </c>
      <c r="N65" s="218">
        <v>13</v>
      </c>
      <c r="O65" s="217">
        <v>14</v>
      </c>
      <c r="P65" s="217">
        <v>15</v>
      </c>
      <c r="Q65" s="218">
        <v>16</v>
      </c>
      <c r="R65" s="217">
        <v>17</v>
      </c>
      <c r="S65" s="217">
        <v>18</v>
      </c>
      <c r="T65" s="218">
        <v>19</v>
      </c>
      <c r="U65" s="217">
        <v>20</v>
      </c>
      <c r="V65" s="217">
        <v>21</v>
      </c>
      <c r="W65" s="218">
        <v>22</v>
      </c>
      <c r="X65" s="219">
        <v>23</v>
      </c>
    </row>
    <row r="66" spans="2:24" ht="38.25">
      <c r="B66" s="220" t="s">
        <v>1</v>
      </c>
      <c r="C66" s="221" t="s">
        <v>3</v>
      </c>
      <c r="D66" s="227">
        <f>D67+D68+D69</f>
        <v>156.5</v>
      </c>
      <c r="E66" s="227">
        <f t="shared" ref="E66:W66" si="23">E67+E68+E69</f>
        <v>156.5</v>
      </c>
      <c r="F66" s="227">
        <f t="shared" si="23"/>
        <v>116.5</v>
      </c>
      <c r="G66" s="227">
        <f t="shared" si="23"/>
        <v>114.5</v>
      </c>
      <c r="H66" s="227">
        <f t="shared" si="23"/>
        <v>114.5</v>
      </c>
      <c r="I66" s="227">
        <f t="shared" si="23"/>
        <v>112.5</v>
      </c>
      <c r="J66" s="228">
        <f t="shared" si="23"/>
        <v>207182.48</v>
      </c>
      <c r="K66" s="228">
        <f t="shared" si="23"/>
        <v>229322.56</v>
      </c>
      <c r="L66" s="228">
        <f t="shared" si="23"/>
        <v>24224.25</v>
      </c>
      <c r="M66" s="228">
        <f t="shared" si="23"/>
        <v>51376.61</v>
      </c>
      <c r="N66" s="228">
        <f t="shared" si="23"/>
        <v>50888.83</v>
      </c>
      <c r="O66" s="228">
        <f t="shared" si="23"/>
        <v>10105.65</v>
      </c>
      <c r="P66" s="228">
        <f t="shared" si="23"/>
        <v>50215.32</v>
      </c>
      <c r="Q66" s="228">
        <f t="shared" si="23"/>
        <v>49727.54</v>
      </c>
      <c r="R66" s="228">
        <f t="shared" si="23"/>
        <v>9842.32</v>
      </c>
      <c r="S66" s="227">
        <f t="shared" si="23"/>
        <v>0</v>
      </c>
      <c r="T66" s="227">
        <f t="shared" si="23"/>
        <v>0</v>
      </c>
      <c r="U66" s="227">
        <f t="shared" si="23"/>
        <v>0</v>
      </c>
      <c r="V66" s="227">
        <f t="shared" si="23"/>
        <v>1161.29</v>
      </c>
      <c r="W66" s="227">
        <f t="shared" si="23"/>
        <v>1161.29</v>
      </c>
      <c r="X66" s="229">
        <f>X67+X68+X69</f>
        <v>263.33</v>
      </c>
    </row>
    <row r="67" spans="2:24" ht="20.25">
      <c r="B67" s="222" t="s">
        <v>20</v>
      </c>
      <c r="C67" s="223" t="s">
        <v>16</v>
      </c>
      <c r="D67" s="148"/>
      <c r="E67" s="148"/>
      <c r="F67" s="148"/>
      <c r="G67" s="148"/>
      <c r="H67" s="148"/>
      <c r="I67" s="148"/>
      <c r="J67" s="230"/>
      <c r="K67" s="230"/>
      <c r="L67" s="230"/>
      <c r="M67" s="230">
        <f t="shared" ref="M67:O69" si="24">P67+S67+V67</f>
        <v>0</v>
      </c>
      <c r="N67" s="230">
        <f t="shared" si="24"/>
        <v>0</v>
      </c>
      <c r="O67" s="230">
        <f t="shared" si="24"/>
        <v>0</v>
      </c>
      <c r="P67" s="231"/>
      <c r="Q67" s="231"/>
      <c r="R67" s="231"/>
      <c r="S67" s="232"/>
      <c r="T67" s="232"/>
      <c r="U67" s="232"/>
      <c r="V67" s="232"/>
      <c r="W67" s="233"/>
      <c r="X67" s="234"/>
    </row>
    <row r="68" spans="2:24" ht="17.25" customHeight="1">
      <c r="B68" s="222" t="s">
        <v>21</v>
      </c>
      <c r="C68" s="223" t="s">
        <v>17</v>
      </c>
      <c r="D68" s="235">
        <v>156.5</v>
      </c>
      <c r="E68" s="235">
        <v>156.5</v>
      </c>
      <c r="F68" s="235">
        <v>116.5</v>
      </c>
      <c r="G68" s="235">
        <v>114.5</v>
      </c>
      <c r="H68" s="235">
        <v>114.5</v>
      </c>
      <c r="I68" s="235">
        <v>112.5</v>
      </c>
      <c r="J68" s="235">
        <v>207182.48</v>
      </c>
      <c r="K68" s="235">
        <v>229322.56</v>
      </c>
      <c r="L68" s="235">
        <v>24224.25</v>
      </c>
      <c r="M68" s="230">
        <f>P68+S68+V68</f>
        <v>51376.61</v>
      </c>
      <c r="N68" s="230">
        <f t="shared" si="24"/>
        <v>50888.83</v>
      </c>
      <c r="O68" s="230">
        <f t="shared" si="24"/>
        <v>10105.65</v>
      </c>
      <c r="P68" s="231">
        <v>50215.32</v>
      </c>
      <c r="Q68" s="231">
        <v>49727.54</v>
      </c>
      <c r="R68" s="231">
        <v>9842.32</v>
      </c>
      <c r="S68" s="232">
        <v>0</v>
      </c>
      <c r="T68" s="232">
        <v>0</v>
      </c>
      <c r="U68" s="232">
        <v>0</v>
      </c>
      <c r="V68" s="231">
        <v>1161.29</v>
      </c>
      <c r="W68" s="231">
        <v>1161.29</v>
      </c>
      <c r="X68" s="231">
        <v>263.33</v>
      </c>
    </row>
    <row r="69" spans="2:24" ht="20.25">
      <c r="B69" s="222" t="s">
        <v>22</v>
      </c>
      <c r="C69" s="223" t="s">
        <v>18</v>
      </c>
      <c r="D69" s="148"/>
      <c r="E69" s="148"/>
      <c r="F69" s="148"/>
      <c r="G69" s="148"/>
      <c r="H69" s="148"/>
      <c r="I69" s="148"/>
      <c r="J69" s="230"/>
      <c r="K69" s="230"/>
      <c r="L69" s="230"/>
      <c r="M69" s="230">
        <f t="shared" si="24"/>
        <v>0</v>
      </c>
      <c r="N69" s="230">
        <f t="shared" si="24"/>
        <v>0</v>
      </c>
      <c r="O69" s="230">
        <f t="shared" si="24"/>
        <v>0</v>
      </c>
      <c r="P69" s="231"/>
      <c r="Q69" s="231"/>
      <c r="R69" s="231"/>
      <c r="S69" s="232"/>
      <c r="T69" s="232"/>
      <c r="U69" s="232"/>
      <c r="V69" s="232"/>
      <c r="W69" s="233"/>
      <c r="X69" s="234"/>
    </row>
    <row r="70" spans="2:24" ht="38.25">
      <c r="B70" s="224" t="s">
        <v>2</v>
      </c>
      <c r="C70" s="225" t="s">
        <v>34</v>
      </c>
      <c r="D70" s="236">
        <f>D71+D72+D73</f>
        <v>156.5</v>
      </c>
      <c r="E70" s="236">
        <f t="shared" ref="E70:X70" si="25">E71+E72+E73</f>
        <v>156.5</v>
      </c>
      <c r="F70" s="236">
        <f t="shared" si="25"/>
        <v>116.5</v>
      </c>
      <c r="G70" s="236">
        <f t="shared" si="25"/>
        <v>114.5</v>
      </c>
      <c r="H70" s="236">
        <f t="shared" si="25"/>
        <v>114.5</v>
      </c>
      <c r="I70" s="236">
        <f t="shared" si="25"/>
        <v>112.5</v>
      </c>
      <c r="J70" s="236">
        <f t="shared" si="25"/>
        <v>207182.47999999998</v>
      </c>
      <c r="K70" s="236">
        <f t="shared" si="25"/>
        <v>229322.56</v>
      </c>
      <c r="L70" s="236">
        <f t="shared" si="25"/>
        <v>24224.25</v>
      </c>
      <c r="M70" s="236">
        <f>M71+M72+M73</f>
        <v>51376.61</v>
      </c>
      <c r="N70" s="236">
        <f t="shared" si="25"/>
        <v>50888.83</v>
      </c>
      <c r="O70" s="236">
        <f t="shared" si="25"/>
        <v>10105.65</v>
      </c>
      <c r="P70" s="236">
        <f t="shared" si="25"/>
        <v>50215.32</v>
      </c>
      <c r="Q70" s="236">
        <f t="shared" si="25"/>
        <v>49727.54</v>
      </c>
      <c r="R70" s="236">
        <f t="shared" si="25"/>
        <v>9842.32</v>
      </c>
      <c r="S70" s="236">
        <f t="shared" si="25"/>
        <v>0</v>
      </c>
      <c r="T70" s="236">
        <f t="shared" si="25"/>
        <v>0</v>
      </c>
      <c r="U70" s="236">
        <f t="shared" si="25"/>
        <v>0</v>
      </c>
      <c r="V70" s="236">
        <f t="shared" si="25"/>
        <v>1161.29</v>
      </c>
      <c r="W70" s="236">
        <f t="shared" si="25"/>
        <v>1161.29</v>
      </c>
      <c r="X70" s="236">
        <f t="shared" si="25"/>
        <v>263.33</v>
      </c>
    </row>
    <row r="71" spans="2:24" ht="20.25">
      <c r="B71" s="224"/>
      <c r="C71" s="223" t="s">
        <v>105</v>
      </c>
      <c r="D71" s="235">
        <v>69</v>
      </c>
      <c r="E71" s="235">
        <v>69</v>
      </c>
      <c r="F71" s="235">
        <v>50</v>
      </c>
      <c r="G71" s="235">
        <v>51</v>
      </c>
      <c r="H71" s="235">
        <v>52</v>
      </c>
      <c r="I71" s="235">
        <v>51</v>
      </c>
      <c r="J71" s="235">
        <v>61176.91</v>
      </c>
      <c r="K71" s="235">
        <v>83316.990000000005</v>
      </c>
      <c r="L71" s="235">
        <v>8373.02</v>
      </c>
      <c r="M71" s="230">
        <f>P71+S71+V71</f>
        <v>27238.94</v>
      </c>
      <c r="N71" s="230">
        <f>Q71+T71+W71</f>
        <v>26751.16</v>
      </c>
      <c r="O71" s="230">
        <f t="shared" ref="O71" si="26">R71+U71+X71</f>
        <v>6014.33</v>
      </c>
      <c r="P71" s="235">
        <v>26238.94</v>
      </c>
      <c r="Q71" s="235">
        <v>25751.16</v>
      </c>
      <c r="R71" s="235">
        <v>5751</v>
      </c>
      <c r="S71" s="235">
        <v>0</v>
      </c>
      <c r="T71" s="235">
        <v>0</v>
      </c>
      <c r="U71" s="235">
        <v>0</v>
      </c>
      <c r="V71" s="235">
        <v>1000</v>
      </c>
      <c r="W71" s="237">
        <v>1000</v>
      </c>
      <c r="X71" s="237">
        <v>263.33</v>
      </c>
    </row>
    <row r="72" spans="2:24" ht="51">
      <c r="B72" s="226">
        <v>1</v>
      </c>
      <c r="C72" s="223" t="s">
        <v>96</v>
      </c>
      <c r="D72" s="235">
        <v>8.5</v>
      </c>
      <c r="E72" s="235">
        <v>8.5</v>
      </c>
      <c r="F72" s="235">
        <v>8.5</v>
      </c>
      <c r="G72" s="235">
        <v>8.5</v>
      </c>
      <c r="H72" s="235">
        <v>8.5</v>
      </c>
      <c r="I72" s="235">
        <v>8.5</v>
      </c>
      <c r="J72" s="235">
        <v>4358.3</v>
      </c>
      <c r="K72" s="235">
        <v>4358.3</v>
      </c>
      <c r="L72" s="235">
        <v>740.9</v>
      </c>
      <c r="M72" s="230">
        <f t="shared" ref="M72:M73" si="27">P72+S72+V72</f>
        <v>2888.5</v>
      </c>
      <c r="N72" s="230">
        <f t="shared" ref="N72" si="28">Q72+T72+W72</f>
        <v>2888.5</v>
      </c>
      <c r="O72" s="230">
        <f t="shared" ref="O72" si="29">R72+U72+X72</f>
        <v>534.20000000000005</v>
      </c>
      <c r="P72" s="235">
        <v>2888.5</v>
      </c>
      <c r="Q72" s="235">
        <v>2888.5</v>
      </c>
      <c r="R72" s="235">
        <v>534.20000000000005</v>
      </c>
      <c r="S72" s="235">
        <v>0</v>
      </c>
      <c r="T72" s="235">
        <v>0</v>
      </c>
      <c r="U72" s="235">
        <v>0</v>
      </c>
      <c r="V72" s="235">
        <v>0</v>
      </c>
      <c r="W72" s="235">
        <v>0</v>
      </c>
      <c r="X72" s="235">
        <v>0</v>
      </c>
    </row>
    <row r="73" spans="2:24" ht="25.5">
      <c r="B73" s="226">
        <v>2</v>
      </c>
      <c r="C73" s="223" t="s">
        <v>97</v>
      </c>
      <c r="D73" s="235">
        <v>79</v>
      </c>
      <c r="E73" s="235">
        <v>79</v>
      </c>
      <c r="F73" s="235">
        <v>58</v>
      </c>
      <c r="G73" s="235">
        <v>55</v>
      </c>
      <c r="H73" s="235">
        <v>54</v>
      </c>
      <c r="I73" s="235">
        <v>53</v>
      </c>
      <c r="J73" s="235">
        <v>141647.26999999999</v>
      </c>
      <c r="K73" s="235">
        <v>141647.26999999999</v>
      </c>
      <c r="L73" s="235">
        <v>15110.33</v>
      </c>
      <c r="M73" s="230">
        <f t="shared" si="27"/>
        <v>21249.170000000002</v>
      </c>
      <c r="N73" s="230">
        <f t="shared" ref="N73" si="30">Q73+T73+W73</f>
        <v>21249.170000000002</v>
      </c>
      <c r="O73" s="230">
        <f t="shared" ref="O73" si="31">R73+U73+X73</f>
        <v>3557.12</v>
      </c>
      <c r="P73" s="235">
        <v>21087.88</v>
      </c>
      <c r="Q73" s="235">
        <v>21087.88</v>
      </c>
      <c r="R73" s="235">
        <v>3557.12</v>
      </c>
      <c r="S73" s="235">
        <v>0</v>
      </c>
      <c r="T73" s="235">
        <v>0</v>
      </c>
      <c r="U73" s="235">
        <v>0</v>
      </c>
      <c r="V73" s="235">
        <v>161.29</v>
      </c>
      <c r="W73" s="237">
        <v>161.29</v>
      </c>
      <c r="X73" s="237">
        <v>0</v>
      </c>
    </row>
    <row r="74" spans="2:24" ht="28.5" thickBot="1">
      <c r="B74" s="531">
        <v>624</v>
      </c>
      <c r="D74" s="9">
        <f>D79-D83</f>
        <v>0</v>
      </c>
      <c r="E74" s="9">
        <f t="shared" ref="E74:X74" si="32">E79-E83</f>
        <v>0</v>
      </c>
      <c r="F74" s="9">
        <f t="shared" si="32"/>
        <v>0</v>
      </c>
      <c r="G74" s="9">
        <f t="shared" si="32"/>
        <v>0</v>
      </c>
      <c r="H74" s="9">
        <f t="shared" si="32"/>
        <v>0</v>
      </c>
      <c r="I74" s="9">
        <f t="shared" si="32"/>
        <v>0</v>
      </c>
      <c r="J74" s="9">
        <f t="shared" si="32"/>
        <v>-1040.429999999993</v>
      </c>
      <c r="K74" s="9">
        <f t="shared" si="32"/>
        <v>6321.0299999999988</v>
      </c>
      <c r="L74" s="9">
        <f t="shared" si="32"/>
        <v>71942.22</v>
      </c>
      <c r="M74" s="9">
        <f t="shared" si="32"/>
        <v>0</v>
      </c>
      <c r="N74" s="9">
        <f t="shared" si="32"/>
        <v>0</v>
      </c>
      <c r="O74" s="9">
        <f t="shared" si="32"/>
        <v>0</v>
      </c>
      <c r="P74" s="9">
        <f t="shared" si="32"/>
        <v>0</v>
      </c>
      <c r="Q74" s="9">
        <f t="shared" si="32"/>
        <v>0</v>
      </c>
      <c r="R74" s="9">
        <f t="shared" si="32"/>
        <v>0</v>
      </c>
      <c r="S74" s="9">
        <f t="shared" si="32"/>
        <v>0</v>
      </c>
      <c r="T74" s="9">
        <f t="shared" si="32"/>
        <v>0</v>
      </c>
      <c r="U74" s="9">
        <f t="shared" si="32"/>
        <v>0</v>
      </c>
      <c r="V74" s="9">
        <f t="shared" si="32"/>
        <v>0</v>
      </c>
      <c r="W74" s="9">
        <f t="shared" si="32"/>
        <v>0</v>
      </c>
      <c r="X74" s="9">
        <f t="shared" si="32"/>
        <v>0</v>
      </c>
    </row>
    <row r="75" spans="2:24">
      <c r="B75" s="669"/>
      <c r="C75" s="620" t="s">
        <v>30</v>
      </c>
      <c r="D75" s="623" t="s">
        <v>38</v>
      </c>
      <c r="E75" s="624"/>
      <c r="F75" s="623" t="s">
        <v>39</v>
      </c>
      <c r="G75" s="624"/>
      <c r="H75" s="623" t="s">
        <v>37</v>
      </c>
      <c r="I75" s="624"/>
      <c r="J75" s="623" t="s">
        <v>50</v>
      </c>
      <c r="K75" s="624"/>
      <c r="L75" s="627"/>
      <c r="M75" s="623" t="s">
        <v>36</v>
      </c>
      <c r="N75" s="624"/>
      <c r="O75" s="627"/>
      <c r="P75" s="620" t="s">
        <v>32</v>
      </c>
      <c r="Q75" s="620"/>
      <c r="R75" s="620"/>
      <c r="S75" s="620"/>
      <c r="T75" s="620"/>
      <c r="U75" s="620"/>
      <c r="V75" s="620"/>
      <c r="W75" s="631"/>
      <c r="X75" s="632"/>
    </row>
    <row r="76" spans="2:24">
      <c r="B76" s="670"/>
      <c r="C76" s="621"/>
      <c r="D76" s="625"/>
      <c r="E76" s="626"/>
      <c r="F76" s="625"/>
      <c r="G76" s="626"/>
      <c r="H76" s="625"/>
      <c r="I76" s="626"/>
      <c r="J76" s="628"/>
      <c r="K76" s="629"/>
      <c r="L76" s="630"/>
      <c r="M76" s="628"/>
      <c r="N76" s="629"/>
      <c r="O76" s="630"/>
      <c r="P76" s="621" t="s">
        <v>53</v>
      </c>
      <c r="Q76" s="621"/>
      <c r="R76" s="621"/>
      <c r="S76" s="621" t="s">
        <v>54</v>
      </c>
      <c r="T76" s="621"/>
      <c r="U76" s="621"/>
      <c r="V76" s="621" t="s">
        <v>33</v>
      </c>
      <c r="W76" s="621"/>
      <c r="X76" s="633"/>
    </row>
    <row r="77" spans="2:24" ht="51.75" thickBot="1">
      <c r="B77" s="671"/>
      <c r="C77" s="622"/>
      <c r="D77" s="214" t="s">
        <v>49</v>
      </c>
      <c r="E77" s="214" t="s">
        <v>14</v>
      </c>
      <c r="F77" s="214" t="s">
        <v>49</v>
      </c>
      <c r="G77" s="214" t="s">
        <v>14</v>
      </c>
      <c r="H77" s="214" t="s">
        <v>49</v>
      </c>
      <c r="I77" s="214" t="s">
        <v>14</v>
      </c>
      <c r="J77" s="214" t="s">
        <v>48</v>
      </c>
      <c r="K77" s="214" t="s">
        <v>19</v>
      </c>
      <c r="L77" s="214" t="s">
        <v>31</v>
      </c>
      <c r="M77" s="214" t="s">
        <v>48</v>
      </c>
      <c r="N77" s="214" t="s">
        <v>19</v>
      </c>
      <c r="O77" s="214" t="s">
        <v>31</v>
      </c>
      <c r="P77" s="214" t="s">
        <v>48</v>
      </c>
      <c r="Q77" s="214" t="s">
        <v>19</v>
      </c>
      <c r="R77" s="214" t="s">
        <v>31</v>
      </c>
      <c r="S77" s="214" t="s">
        <v>48</v>
      </c>
      <c r="T77" s="214" t="s">
        <v>19</v>
      </c>
      <c r="U77" s="214" t="s">
        <v>31</v>
      </c>
      <c r="V77" s="214" t="s">
        <v>48</v>
      </c>
      <c r="W77" s="214" t="s">
        <v>19</v>
      </c>
      <c r="X77" s="215" t="s">
        <v>31</v>
      </c>
    </row>
    <row r="78" spans="2:24" ht="13.5" thickBot="1">
      <c r="B78" s="216">
        <v>1</v>
      </c>
      <c r="C78" s="217">
        <v>2</v>
      </c>
      <c r="D78" s="217">
        <v>3</v>
      </c>
      <c r="E78" s="218">
        <v>4</v>
      </c>
      <c r="F78" s="217">
        <v>5</v>
      </c>
      <c r="G78" s="217">
        <v>6</v>
      </c>
      <c r="H78" s="218">
        <v>7</v>
      </c>
      <c r="I78" s="217">
        <v>8</v>
      </c>
      <c r="J78" s="217">
        <v>9</v>
      </c>
      <c r="K78" s="218">
        <v>10</v>
      </c>
      <c r="L78" s="217">
        <v>11</v>
      </c>
      <c r="M78" s="217">
        <v>12</v>
      </c>
      <c r="N78" s="218">
        <v>13</v>
      </c>
      <c r="O78" s="217">
        <v>14</v>
      </c>
      <c r="P78" s="217">
        <v>15</v>
      </c>
      <c r="Q78" s="218">
        <v>16</v>
      </c>
      <c r="R78" s="217">
        <v>17</v>
      </c>
      <c r="S78" s="217">
        <v>18</v>
      </c>
      <c r="T78" s="218">
        <v>19</v>
      </c>
      <c r="U78" s="217">
        <v>20</v>
      </c>
      <c r="V78" s="217">
        <v>21</v>
      </c>
      <c r="W78" s="218">
        <v>22</v>
      </c>
      <c r="X78" s="219">
        <v>23</v>
      </c>
    </row>
    <row r="79" spans="2:24" ht="38.25">
      <c r="B79" s="240" t="s">
        <v>1</v>
      </c>
      <c r="C79" s="221" t="s">
        <v>3</v>
      </c>
      <c r="D79" s="142">
        <f>D80+D81+D82</f>
        <v>146</v>
      </c>
      <c r="E79" s="142">
        <f t="shared" ref="E79:R79" si="33">E80+E81+E82</f>
        <v>146</v>
      </c>
      <c r="F79" s="142">
        <f t="shared" si="33"/>
        <v>145</v>
      </c>
      <c r="G79" s="142">
        <f>G80</f>
        <v>142</v>
      </c>
      <c r="H79" s="142">
        <f t="shared" si="33"/>
        <v>140.1</v>
      </c>
      <c r="I79" s="142">
        <f>I80</f>
        <v>140.80000000000001</v>
      </c>
      <c r="J79" s="241">
        <f>J80</f>
        <v>77308.570000000007</v>
      </c>
      <c r="K79" s="241">
        <f>K80</f>
        <v>90828.03</v>
      </c>
      <c r="L79" s="241">
        <f t="shared" si="33"/>
        <v>89643.56</v>
      </c>
      <c r="M79" s="241">
        <f t="shared" si="33"/>
        <v>50558.21</v>
      </c>
      <c r="N79" s="241">
        <f t="shared" si="33"/>
        <v>50557.61</v>
      </c>
      <c r="O79" s="241">
        <f>O80+O81+O82</f>
        <v>12372.49</v>
      </c>
      <c r="P79" s="241">
        <f t="shared" si="33"/>
        <v>50558.21</v>
      </c>
      <c r="Q79" s="241">
        <f t="shared" si="33"/>
        <v>50557.61</v>
      </c>
      <c r="R79" s="241">
        <f t="shared" si="33"/>
        <v>12372.49</v>
      </c>
      <c r="S79" s="142">
        <f t="shared" ref="S79:X79" si="34">S80+S81+S82</f>
        <v>0</v>
      </c>
      <c r="T79" s="142">
        <f t="shared" si="34"/>
        <v>0</v>
      </c>
      <c r="U79" s="142">
        <f t="shared" si="34"/>
        <v>0</v>
      </c>
      <c r="V79" s="142">
        <f t="shared" si="34"/>
        <v>0</v>
      </c>
      <c r="W79" s="142">
        <f t="shared" si="34"/>
        <v>0</v>
      </c>
      <c r="X79" s="242">
        <f t="shared" si="34"/>
        <v>0</v>
      </c>
    </row>
    <row r="80" spans="2:24" ht="20.25">
      <c r="B80" s="243" t="s">
        <v>20</v>
      </c>
      <c r="C80" s="223" t="s">
        <v>16</v>
      </c>
      <c r="D80" s="244">
        <v>146</v>
      </c>
      <c r="E80" s="244">
        <v>146</v>
      </c>
      <c r="F80" s="244">
        <v>145</v>
      </c>
      <c r="G80" s="244">
        <v>142</v>
      </c>
      <c r="H80" s="244">
        <v>140.1</v>
      </c>
      <c r="I80" s="430">
        <v>140.80000000000001</v>
      </c>
      <c r="J80" s="150">
        <v>77308.570000000007</v>
      </c>
      <c r="K80" s="150">
        <v>90828.03</v>
      </c>
      <c r="L80" s="150">
        <v>89643.56</v>
      </c>
      <c r="M80" s="245">
        <f>P80+S80+V80</f>
        <v>50558.21</v>
      </c>
      <c r="N80" s="245">
        <f t="shared" ref="N80:O80" si="35">Q80+T80+W80</f>
        <v>50557.61</v>
      </c>
      <c r="O80" s="245">
        <f t="shared" si="35"/>
        <v>12372.49</v>
      </c>
      <c r="P80" s="246">
        <v>50558.21</v>
      </c>
      <c r="Q80" s="246">
        <v>50557.61</v>
      </c>
      <c r="R80" s="246">
        <v>12372.49</v>
      </c>
      <c r="S80" s="247"/>
      <c r="T80" s="247">
        <v>0</v>
      </c>
      <c r="U80" s="247">
        <v>0</v>
      </c>
      <c r="V80" s="247"/>
      <c r="W80" s="248"/>
      <c r="X80" s="249"/>
    </row>
    <row r="81" spans="2:24" ht="20.25">
      <c r="B81" s="243" t="s">
        <v>21</v>
      </c>
      <c r="C81" s="223" t="s">
        <v>17</v>
      </c>
      <c r="D81" s="146"/>
      <c r="E81" s="146"/>
      <c r="F81" s="146"/>
      <c r="G81" s="146"/>
      <c r="H81" s="146"/>
      <c r="I81" s="146"/>
      <c r="J81" s="150"/>
      <c r="K81" s="150"/>
      <c r="L81" s="150"/>
      <c r="M81" s="245">
        <f t="shared" ref="M81:O82" si="36">P81+S81+V81</f>
        <v>0</v>
      </c>
      <c r="N81" s="245">
        <f t="shared" si="36"/>
        <v>0</v>
      </c>
      <c r="O81" s="245">
        <f t="shared" si="36"/>
        <v>0</v>
      </c>
      <c r="P81" s="246"/>
      <c r="Q81" s="246"/>
      <c r="R81" s="246"/>
      <c r="S81" s="247"/>
      <c r="T81" s="247"/>
      <c r="U81" s="247"/>
      <c r="V81" s="247"/>
      <c r="W81" s="248"/>
      <c r="X81" s="249"/>
    </row>
    <row r="82" spans="2:24" ht="20.25">
      <c r="B82" s="243" t="s">
        <v>22</v>
      </c>
      <c r="C82" s="223" t="s">
        <v>18</v>
      </c>
      <c r="D82" s="146"/>
      <c r="E82" s="146"/>
      <c r="F82" s="146"/>
      <c r="G82" s="146"/>
      <c r="H82" s="146"/>
      <c r="I82" s="146"/>
      <c r="J82" s="150"/>
      <c r="K82" s="150"/>
      <c r="L82" s="150"/>
      <c r="M82" s="245">
        <f t="shared" si="36"/>
        <v>0</v>
      </c>
      <c r="N82" s="245">
        <f t="shared" si="36"/>
        <v>0</v>
      </c>
      <c r="O82" s="245">
        <f t="shared" si="36"/>
        <v>0</v>
      </c>
      <c r="P82" s="246"/>
      <c r="Q82" s="246"/>
      <c r="R82" s="246"/>
      <c r="S82" s="247"/>
      <c r="T82" s="247"/>
      <c r="U82" s="247"/>
      <c r="V82" s="247"/>
      <c r="W82" s="248"/>
      <c r="X82" s="249"/>
    </row>
    <row r="83" spans="2:24" ht="38.25">
      <c r="B83" s="224" t="s">
        <v>2</v>
      </c>
      <c r="C83" s="225" t="s">
        <v>34</v>
      </c>
      <c r="D83" s="142">
        <f>D84+D85+D86</f>
        <v>146</v>
      </c>
      <c r="E83" s="142">
        <f t="shared" ref="E83:I83" si="37">E84+E85+E86</f>
        <v>146</v>
      </c>
      <c r="F83" s="142">
        <f t="shared" si="37"/>
        <v>145</v>
      </c>
      <c r="G83" s="142">
        <f t="shared" si="37"/>
        <v>142</v>
      </c>
      <c r="H83" s="142">
        <f t="shared" si="37"/>
        <v>140.1</v>
      </c>
      <c r="I83" s="142">
        <f t="shared" si="37"/>
        <v>140.80000000000001</v>
      </c>
      <c r="J83" s="250">
        <f t="shared" ref="J83:R83" si="38">J84+J85+J86+J87+J88</f>
        <v>78349</v>
      </c>
      <c r="K83" s="250">
        <f t="shared" si="38"/>
        <v>84507</v>
      </c>
      <c r="L83" s="250">
        <f>L84+L85+L86+L87+L88</f>
        <v>17701.34</v>
      </c>
      <c r="M83" s="250">
        <f t="shared" si="38"/>
        <v>50558.21</v>
      </c>
      <c r="N83" s="250">
        <f t="shared" si="38"/>
        <v>50557.61</v>
      </c>
      <c r="O83" s="250">
        <f>O84+O85+O86+O87+O88</f>
        <v>12372.49</v>
      </c>
      <c r="P83" s="250">
        <f t="shared" si="38"/>
        <v>50558.21</v>
      </c>
      <c r="Q83" s="250">
        <f t="shared" si="38"/>
        <v>50557.61</v>
      </c>
      <c r="R83" s="250">
        <f t="shared" si="38"/>
        <v>12372.49</v>
      </c>
      <c r="S83" s="251">
        <f t="shared" ref="S83:X83" si="39">S84+S85+S86+S87+S88</f>
        <v>0</v>
      </c>
      <c r="T83" s="251">
        <f t="shared" si="39"/>
        <v>0</v>
      </c>
      <c r="U83" s="251">
        <f t="shared" si="39"/>
        <v>0</v>
      </c>
      <c r="V83" s="251">
        <f t="shared" si="39"/>
        <v>0</v>
      </c>
      <c r="W83" s="251">
        <f t="shared" si="39"/>
        <v>0</v>
      </c>
      <c r="X83" s="252">
        <f t="shared" si="39"/>
        <v>0</v>
      </c>
    </row>
    <row r="84" spans="2:24" ht="25.5">
      <c r="B84" s="253" t="s">
        <v>20</v>
      </c>
      <c r="C84" s="223" t="s">
        <v>99</v>
      </c>
      <c r="D84" s="146">
        <v>63</v>
      </c>
      <c r="E84" s="146">
        <v>63</v>
      </c>
      <c r="F84" s="146">
        <v>62</v>
      </c>
      <c r="G84" s="146">
        <v>62</v>
      </c>
      <c r="H84" s="146">
        <v>62</v>
      </c>
      <c r="I84" s="146">
        <v>62</v>
      </c>
      <c r="J84" s="150">
        <v>36495.5</v>
      </c>
      <c r="K84" s="150">
        <v>36895.5</v>
      </c>
      <c r="L84" s="150">
        <v>8497.6200000000008</v>
      </c>
      <c r="M84" s="245">
        <f t="shared" ref="M84:O85" si="40">P84+S84</f>
        <v>23933.21</v>
      </c>
      <c r="N84" s="245">
        <f t="shared" si="40"/>
        <v>23933.21</v>
      </c>
      <c r="O84" s="245">
        <f t="shared" si="40"/>
        <v>5981.76</v>
      </c>
      <c r="P84" s="254">
        <v>23933.21</v>
      </c>
      <c r="Q84" s="254">
        <v>23933.21</v>
      </c>
      <c r="R84" s="254">
        <v>5981.76</v>
      </c>
      <c r="S84" s="247"/>
      <c r="T84" s="247">
        <v>0</v>
      </c>
      <c r="U84" s="247">
        <v>0</v>
      </c>
      <c r="V84" s="247"/>
      <c r="W84" s="248"/>
      <c r="X84" s="249"/>
    </row>
    <row r="85" spans="2:24" ht="25.5">
      <c r="B85" s="253" t="s">
        <v>21</v>
      </c>
      <c r="C85" s="223" t="s">
        <v>100</v>
      </c>
      <c r="D85" s="146">
        <v>83</v>
      </c>
      <c r="E85" s="146">
        <v>83</v>
      </c>
      <c r="F85" s="146">
        <v>83</v>
      </c>
      <c r="G85" s="146">
        <v>80</v>
      </c>
      <c r="H85" s="146">
        <v>78.099999999999994</v>
      </c>
      <c r="I85" s="146">
        <v>78.8</v>
      </c>
      <c r="J85" s="150">
        <v>41853.5</v>
      </c>
      <c r="K85" s="150">
        <v>47611.5</v>
      </c>
      <c r="L85" s="150">
        <v>9203.7199999999993</v>
      </c>
      <c r="M85" s="245">
        <f t="shared" si="40"/>
        <v>26625</v>
      </c>
      <c r="N85" s="245">
        <f t="shared" si="40"/>
        <v>26624.400000000001</v>
      </c>
      <c r="O85" s="245">
        <f t="shared" si="40"/>
        <v>6390.73</v>
      </c>
      <c r="P85" s="254">
        <v>26625</v>
      </c>
      <c r="Q85" s="254">
        <v>26624.400000000001</v>
      </c>
      <c r="R85" s="254">
        <v>6390.73</v>
      </c>
      <c r="S85" s="247"/>
      <c r="T85" s="247">
        <v>0</v>
      </c>
      <c r="U85" s="247">
        <v>0</v>
      </c>
      <c r="V85" s="247"/>
      <c r="W85" s="248"/>
      <c r="X85" s="249"/>
    </row>
    <row r="86" spans="2:24" ht="20.25">
      <c r="B86" s="253" t="s">
        <v>22</v>
      </c>
      <c r="C86" s="223" t="s">
        <v>35</v>
      </c>
      <c r="D86" s="146"/>
      <c r="E86" s="146"/>
      <c r="F86" s="146"/>
      <c r="G86" s="146"/>
      <c r="H86" s="146"/>
      <c r="I86" s="146"/>
      <c r="J86" s="147"/>
      <c r="K86" s="147"/>
      <c r="L86" s="147"/>
      <c r="M86" s="245">
        <f t="shared" ref="M86:O88" si="41">P86+S86+V86</f>
        <v>0</v>
      </c>
      <c r="N86" s="245">
        <f t="shared" si="41"/>
        <v>0</v>
      </c>
      <c r="O86" s="245">
        <f t="shared" si="41"/>
        <v>0</v>
      </c>
      <c r="P86" s="255"/>
      <c r="Q86" s="255"/>
      <c r="R86" s="255"/>
      <c r="S86" s="247"/>
      <c r="T86" s="247"/>
      <c r="U86" s="247"/>
      <c r="V86" s="247"/>
      <c r="W86" s="248"/>
      <c r="X86" s="249"/>
    </row>
    <row r="87" spans="2:24" ht="20.25">
      <c r="B87" s="253" t="s">
        <v>23</v>
      </c>
      <c r="C87" s="223"/>
      <c r="D87" s="146"/>
      <c r="E87" s="146"/>
      <c r="F87" s="146"/>
      <c r="G87" s="146"/>
      <c r="H87" s="146"/>
      <c r="I87" s="146"/>
      <c r="J87" s="147"/>
      <c r="K87" s="147"/>
      <c r="L87" s="147"/>
      <c r="M87" s="245">
        <f t="shared" si="41"/>
        <v>0</v>
      </c>
      <c r="N87" s="245">
        <f t="shared" si="41"/>
        <v>0</v>
      </c>
      <c r="O87" s="245">
        <f t="shared" si="41"/>
        <v>0</v>
      </c>
      <c r="P87" s="255"/>
      <c r="Q87" s="255"/>
      <c r="R87" s="255"/>
      <c r="S87" s="247"/>
      <c r="T87" s="247"/>
      <c r="U87" s="247"/>
      <c r="V87" s="247"/>
      <c r="W87" s="248"/>
      <c r="X87" s="249"/>
    </row>
    <row r="88" spans="2:24" ht="21" thickBot="1">
      <c r="B88" s="256" t="s">
        <v>24</v>
      </c>
      <c r="C88" s="257"/>
      <c r="D88" s="155"/>
      <c r="E88" s="155"/>
      <c r="F88" s="155"/>
      <c r="G88" s="155"/>
      <c r="H88" s="155"/>
      <c r="I88" s="155"/>
      <c r="J88" s="258"/>
      <c r="K88" s="258"/>
      <c r="L88" s="258"/>
      <c r="M88" s="258">
        <f t="shared" si="41"/>
        <v>0</v>
      </c>
      <c r="N88" s="258">
        <f t="shared" si="41"/>
        <v>0</v>
      </c>
      <c r="O88" s="258">
        <f t="shared" si="41"/>
        <v>0</v>
      </c>
      <c r="P88" s="259"/>
      <c r="Q88" s="259"/>
      <c r="R88" s="259"/>
      <c r="S88" s="260"/>
      <c r="T88" s="260"/>
      <c r="U88" s="260"/>
      <c r="V88" s="260"/>
      <c r="W88" s="261"/>
      <c r="X88" s="262"/>
    </row>
  </sheetData>
  <mergeCells count="58">
    <mergeCell ref="A36:C43"/>
    <mergeCell ref="B75:B77"/>
    <mergeCell ref="C75:C77"/>
    <mergeCell ref="D75:E76"/>
    <mergeCell ref="F75:G76"/>
    <mergeCell ref="B62:B64"/>
    <mergeCell ref="C62:C64"/>
    <mergeCell ref="D62:E63"/>
    <mergeCell ref="F62:G63"/>
    <mergeCell ref="B47:B49"/>
    <mergeCell ref="C47:C49"/>
    <mergeCell ref="D47:E48"/>
    <mergeCell ref="F47:G48"/>
    <mergeCell ref="H75:I76"/>
    <mergeCell ref="J75:L76"/>
    <mergeCell ref="J62:L63"/>
    <mergeCell ref="M62:O63"/>
    <mergeCell ref="P62:X62"/>
    <mergeCell ref="P63:R63"/>
    <mergeCell ref="S63:U63"/>
    <mergeCell ref="V63:X63"/>
    <mergeCell ref="M75:O76"/>
    <mergeCell ref="P75:X75"/>
    <mergeCell ref="P76:R76"/>
    <mergeCell ref="S76:U76"/>
    <mergeCell ref="V76:X76"/>
    <mergeCell ref="H62:I63"/>
    <mergeCell ref="J47:L48"/>
    <mergeCell ref="M47:O48"/>
    <mergeCell ref="P47:X47"/>
    <mergeCell ref="P48:R48"/>
    <mergeCell ref="S48:U48"/>
    <mergeCell ref="V48:X48"/>
    <mergeCell ref="H47:I48"/>
    <mergeCell ref="R2:X2"/>
    <mergeCell ref="R4:X4"/>
    <mergeCell ref="R5:X5"/>
    <mergeCell ref="R6:X6"/>
    <mergeCell ref="P20:R20"/>
    <mergeCell ref="S20:U20"/>
    <mergeCell ref="V20:X20"/>
    <mergeCell ref="R7:X7"/>
    <mergeCell ref="R8:X8"/>
    <mergeCell ref="J19:L20"/>
    <mergeCell ref="B11:X11"/>
    <mergeCell ref="B12:X12"/>
    <mergeCell ref="B13:X13"/>
    <mergeCell ref="B15:X15"/>
    <mergeCell ref="B16:X16"/>
    <mergeCell ref="L14:U14"/>
    <mergeCell ref="B17:X17"/>
    <mergeCell ref="P19:X19"/>
    <mergeCell ref="F19:G20"/>
    <mergeCell ref="M19:O20"/>
    <mergeCell ref="B19:B21"/>
    <mergeCell ref="C19:C21"/>
    <mergeCell ref="D19:E20"/>
    <mergeCell ref="H19:I20"/>
  </mergeCells>
  <phoneticPr fontId="2" type="noConversion"/>
  <pageMargins left="0.19685039370078741" right="0.19685039370078741" top="0.94488188976377963" bottom="0.39370078740157483" header="0.98425196850393704" footer="0.51181102362204722"/>
  <pageSetup paperSize="9" scale="38" orientation="landscape" r:id="rId1"/>
  <headerFooter alignWithMargins="0"/>
  <rowBreaks count="1" manualBreakCount="1">
    <brk id="34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H30"/>
  <sheetViews>
    <sheetView topLeftCell="A6" workbookViewId="0">
      <selection activeCell="B8" sqref="B8:H30"/>
    </sheetView>
  </sheetViews>
  <sheetFormatPr defaultRowHeight="12.75"/>
  <cols>
    <col min="2" max="2" width="18.5703125" customWidth="1"/>
    <col min="3" max="3" width="16.42578125" customWidth="1"/>
    <col min="4" max="4" width="11.28515625" customWidth="1"/>
    <col min="5" max="5" width="15.42578125" customWidth="1"/>
    <col min="7" max="7" width="15.5703125" customWidth="1"/>
    <col min="8" max="8" width="18.7109375" customWidth="1"/>
  </cols>
  <sheetData>
    <row r="1" spans="2:8">
      <c r="H1" t="s">
        <v>68</v>
      </c>
    </row>
    <row r="2" spans="2:8">
      <c r="H2" s="2" t="s">
        <v>75</v>
      </c>
    </row>
    <row r="3" spans="2:8">
      <c r="H3" s="2" t="s">
        <v>76</v>
      </c>
    </row>
    <row r="4" spans="2:8">
      <c r="H4" s="2" t="s">
        <v>79</v>
      </c>
    </row>
    <row r="5" spans="2:8">
      <c r="H5" s="2" t="s">
        <v>77</v>
      </c>
    </row>
    <row r="6" spans="2:8">
      <c r="H6" s="2" t="s">
        <v>78</v>
      </c>
    </row>
    <row r="7" spans="2:8">
      <c r="H7" s="2"/>
    </row>
    <row r="8" spans="2:8" ht="18.75">
      <c r="B8" s="678" t="s">
        <v>60</v>
      </c>
      <c r="C8" s="678"/>
      <c r="D8" s="678"/>
      <c r="E8" s="678"/>
      <c r="F8" s="678"/>
      <c r="G8" s="678"/>
      <c r="H8" s="678"/>
    </row>
    <row r="9" spans="2:8" ht="18.75">
      <c r="B9" s="678" t="s">
        <v>61</v>
      </c>
      <c r="C9" s="678"/>
      <c r="D9" s="678"/>
      <c r="E9" s="678"/>
      <c r="F9" s="678"/>
      <c r="G9" s="678"/>
      <c r="H9" s="678"/>
    </row>
    <row r="10" spans="2:8" ht="18.75">
      <c r="B10" s="678" t="s">
        <v>62</v>
      </c>
      <c r="C10" s="678"/>
      <c r="D10" s="678"/>
      <c r="E10" s="678"/>
      <c r="F10" s="678"/>
      <c r="G10" s="678"/>
      <c r="H10" s="678"/>
    </row>
    <row r="12" spans="2:8" ht="68.25" customHeight="1">
      <c r="B12" s="3" t="s">
        <v>30</v>
      </c>
      <c r="C12" s="679" t="s">
        <v>69</v>
      </c>
      <c r="D12" s="686"/>
      <c r="E12" s="680"/>
      <c r="F12" s="679" t="s">
        <v>63</v>
      </c>
      <c r="G12" s="686"/>
      <c r="H12" s="680"/>
    </row>
    <row r="13" spans="2:8" ht="15">
      <c r="B13" s="4">
        <v>1</v>
      </c>
      <c r="C13" s="691">
        <v>2</v>
      </c>
      <c r="D13" s="692"/>
      <c r="E13" s="693"/>
      <c r="F13" s="691">
        <v>3</v>
      </c>
      <c r="G13" s="692"/>
      <c r="H13" s="693"/>
    </row>
    <row r="14" spans="2:8" ht="31.5">
      <c r="B14" s="5" t="s">
        <v>70</v>
      </c>
      <c r="C14" s="688"/>
      <c r="D14" s="689"/>
      <c r="E14" s="690"/>
      <c r="F14" s="694"/>
      <c r="G14" s="695"/>
      <c r="H14" s="696"/>
    </row>
    <row r="15" spans="2:8" ht="15.75">
      <c r="B15" s="6"/>
      <c r="C15" s="6"/>
      <c r="D15" s="6"/>
      <c r="E15" s="6"/>
      <c r="F15" s="687"/>
      <c r="G15" s="687"/>
      <c r="H15" s="7"/>
    </row>
    <row r="16" spans="2:8" ht="15.75">
      <c r="B16" s="6"/>
      <c r="C16" s="6"/>
      <c r="D16" s="6"/>
      <c r="E16" s="6"/>
      <c r="F16" s="6"/>
      <c r="G16" s="6"/>
      <c r="H16" s="6"/>
    </row>
    <row r="17" spans="2:8" ht="18.75">
      <c r="B17" s="685" t="s">
        <v>64</v>
      </c>
      <c r="C17" s="685"/>
      <c r="D17" s="685"/>
      <c r="E17" s="685"/>
      <c r="F17" s="685"/>
      <c r="G17" s="685"/>
      <c r="H17" s="685"/>
    </row>
    <row r="18" spans="2:8" ht="18.75">
      <c r="B18" s="685" t="s">
        <v>65</v>
      </c>
      <c r="C18" s="685"/>
      <c r="D18" s="685"/>
      <c r="E18" s="685"/>
      <c r="F18" s="685"/>
      <c r="G18" s="685"/>
      <c r="H18" s="685"/>
    </row>
    <row r="19" spans="2:8" ht="18.75">
      <c r="B19" s="678" t="s">
        <v>66</v>
      </c>
      <c r="C19" s="678"/>
      <c r="D19" s="678"/>
      <c r="E19" s="678"/>
      <c r="F19" s="678"/>
      <c r="G19" s="678"/>
      <c r="H19" s="678"/>
    </row>
    <row r="20" spans="2:8" ht="15.75">
      <c r="B20" s="8"/>
      <c r="C20" s="8"/>
      <c r="D20" s="8"/>
      <c r="E20" s="8"/>
      <c r="F20" s="8"/>
      <c r="G20" s="8"/>
      <c r="H20" s="8"/>
    </row>
    <row r="21" spans="2:8" ht="79.5" customHeight="1">
      <c r="B21" s="679" t="s">
        <v>73</v>
      </c>
      <c r="C21" s="680"/>
      <c r="D21" s="681" t="s">
        <v>71</v>
      </c>
      <c r="E21" s="681"/>
      <c r="F21" s="681"/>
      <c r="G21" s="681" t="s">
        <v>72</v>
      </c>
      <c r="H21" s="681"/>
    </row>
    <row r="22" spans="2:8" ht="15">
      <c r="B22" s="682">
        <v>1</v>
      </c>
      <c r="C22" s="683"/>
      <c r="D22" s="682">
        <v>2</v>
      </c>
      <c r="E22" s="684"/>
      <c r="F22" s="683"/>
      <c r="G22" s="682">
        <v>3</v>
      </c>
      <c r="H22" s="683"/>
    </row>
    <row r="23" spans="2:8" ht="18.75">
      <c r="B23" s="676"/>
      <c r="C23" s="677"/>
      <c r="D23" s="674"/>
      <c r="E23" s="674"/>
      <c r="F23" s="674"/>
      <c r="G23" s="675"/>
      <c r="H23" s="675"/>
    </row>
    <row r="24" spans="2:8" ht="18.75">
      <c r="B24" s="676"/>
      <c r="C24" s="677"/>
      <c r="D24" s="674"/>
      <c r="E24" s="674"/>
      <c r="F24" s="674"/>
      <c r="G24" s="675"/>
      <c r="H24" s="675"/>
    </row>
    <row r="25" spans="2:8" ht="18.75">
      <c r="B25" s="676"/>
      <c r="C25" s="677"/>
      <c r="D25" s="674"/>
      <c r="E25" s="674"/>
      <c r="F25" s="674"/>
      <c r="G25" s="675"/>
      <c r="H25" s="675"/>
    </row>
    <row r="26" spans="2:8" ht="18.75">
      <c r="B26" s="676"/>
      <c r="C26" s="677"/>
      <c r="D26" s="674"/>
      <c r="E26" s="674"/>
      <c r="F26" s="674"/>
      <c r="G26" s="675"/>
      <c r="H26" s="675"/>
    </row>
    <row r="27" spans="2:8" ht="18.75">
      <c r="B27" s="676"/>
      <c r="C27" s="677"/>
      <c r="D27" s="674"/>
      <c r="E27" s="674"/>
      <c r="F27" s="674"/>
      <c r="G27" s="675"/>
      <c r="H27" s="675"/>
    </row>
    <row r="28" spans="2:8" ht="18.75">
      <c r="B28" s="676"/>
      <c r="C28" s="677"/>
      <c r="D28" s="674"/>
      <c r="E28" s="674"/>
      <c r="F28" s="674"/>
      <c r="G28" s="675"/>
      <c r="H28" s="675"/>
    </row>
    <row r="29" spans="2:8" ht="18.75">
      <c r="B29" s="672" t="s">
        <v>67</v>
      </c>
      <c r="C29" s="673"/>
      <c r="D29" s="674"/>
      <c r="E29" s="674"/>
      <c r="F29" s="674"/>
      <c r="G29" s="675"/>
      <c r="H29" s="675"/>
    </row>
    <row r="30" spans="2:8" ht="15.75">
      <c r="B30" s="8"/>
      <c r="C30" s="8"/>
      <c r="D30" s="8"/>
      <c r="E30" s="8"/>
      <c r="F30" s="8"/>
      <c r="G30" s="8"/>
      <c r="H30" s="8"/>
    </row>
  </sheetData>
  <mergeCells count="40">
    <mergeCell ref="B18:H18"/>
    <mergeCell ref="B8:H8"/>
    <mergeCell ref="B9:H9"/>
    <mergeCell ref="B10:H10"/>
    <mergeCell ref="C12:E12"/>
    <mergeCell ref="F12:H12"/>
    <mergeCell ref="F15:G15"/>
    <mergeCell ref="B17:H17"/>
    <mergeCell ref="C14:E14"/>
    <mergeCell ref="C13:E13"/>
    <mergeCell ref="F13:H13"/>
    <mergeCell ref="F14:H14"/>
    <mergeCell ref="B19:H19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9:C29"/>
    <mergeCell ref="D29:F29"/>
    <mergeCell ref="G29:H29"/>
    <mergeCell ref="B27:C27"/>
    <mergeCell ref="D27:F27"/>
    <mergeCell ref="G27:H27"/>
    <mergeCell ref="B28:C28"/>
    <mergeCell ref="D28:F28"/>
    <mergeCell ref="G28:H2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J11"/>
  <sheetViews>
    <sheetView workbookViewId="0">
      <selection activeCell="N7" sqref="M7:N7"/>
    </sheetView>
  </sheetViews>
  <sheetFormatPr defaultRowHeight="12.75"/>
  <cols>
    <col min="4" max="4" width="11.28515625" bestFit="1" customWidth="1"/>
    <col min="7" max="7" width="15.42578125" bestFit="1" customWidth="1"/>
    <col min="10" max="10" width="18.28515625" customWidth="1"/>
  </cols>
  <sheetData>
    <row r="2" spans="2:10" ht="13.5" thickBot="1">
      <c r="D2" t="s">
        <v>106</v>
      </c>
    </row>
    <row r="3" spans="2:10">
      <c r="C3" s="697" t="s">
        <v>37</v>
      </c>
      <c r="D3" s="698"/>
      <c r="E3" s="697" t="s">
        <v>50</v>
      </c>
      <c r="F3" s="698"/>
      <c r="G3" s="701"/>
    </row>
    <row r="4" spans="2:10">
      <c r="C4" s="699"/>
      <c r="D4" s="700"/>
      <c r="E4" s="702"/>
      <c r="F4" s="703"/>
      <c r="G4" s="704"/>
    </row>
    <row r="5" spans="2:10" ht="102.75" thickBot="1">
      <c r="C5" s="11" t="s">
        <v>47</v>
      </c>
      <c r="D5" s="11" t="s">
        <v>14</v>
      </c>
      <c r="E5" s="11" t="s">
        <v>48</v>
      </c>
      <c r="F5" s="11" t="s">
        <v>19</v>
      </c>
      <c r="G5" s="11" t="s">
        <v>31</v>
      </c>
      <c r="J5" s="14" t="s">
        <v>107</v>
      </c>
    </row>
    <row r="6" spans="2:10" ht="13.5" thickBot="1">
      <c r="C6" s="1">
        <v>7</v>
      </c>
      <c r="D6" s="1">
        <v>8</v>
      </c>
      <c r="E6" s="1">
        <v>9</v>
      </c>
      <c r="F6" s="1">
        <v>10</v>
      </c>
      <c r="G6" s="1">
        <v>11</v>
      </c>
    </row>
    <row r="7" spans="2:10" ht="15.75">
      <c r="B7">
        <v>2</v>
      </c>
      <c r="C7" s="12">
        <f t="shared" ref="C7:F7" si="0">SUM(C8:C10)</f>
        <v>0</v>
      </c>
      <c r="D7" s="12">
        <f>'образование+молодежка'!I19</f>
        <v>8586.9</v>
      </c>
      <c r="E7" s="12">
        <f t="shared" si="0"/>
        <v>0</v>
      </c>
      <c r="F7" s="12">
        <f t="shared" si="0"/>
        <v>0</v>
      </c>
      <c r="G7" s="12">
        <f>'образование+молодежка'!L19</f>
        <v>964108.22</v>
      </c>
      <c r="H7" s="12"/>
      <c r="I7" s="12"/>
      <c r="J7" s="12">
        <f>'образование+молодежка'!O19</f>
        <v>506115.57999999996</v>
      </c>
    </row>
    <row r="8" spans="2:10" ht="15.75">
      <c r="B8">
        <v>3</v>
      </c>
      <c r="C8" s="13"/>
      <c r="D8" s="12" t="e">
        <f>культура!#REF!</f>
        <v>#REF!</v>
      </c>
      <c r="E8" s="12"/>
      <c r="F8" s="12"/>
      <c r="G8" s="12" t="e">
        <f>культура!#REF!</f>
        <v>#REF!</v>
      </c>
      <c r="H8" s="12"/>
      <c r="I8" s="12"/>
      <c r="J8" s="12" t="e">
        <f>культура!#REF!</f>
        <v>#REF!</v>
      </c>
    </row>
    <row r="9" spans="2:10" ht="15.75">
      <c r="B9">
        <v>4</v>
      </c>
      <c r="C9" s="13"/>
      <c r="D9" s="12">
        <f>'физ-ра'!I19</f>
        <v>375</v>
      </c>
      <c r="E9" s="12"/>
      <c r="F9" s="12"/>
      <c r="G9" s="12">
        <f>'физ-ра'!L19</f>
        <v>43091.61</v>
      </c>
      <c r="H9" s="12"/>
      <c r="I9" s="12"/>
      <c r="J9" s="12">
        <f>'физ-ра'!O19</f>
        <v>22463.89</v>
      </c>
    </row>
    <row r="10" spans="2:10" ht="15.75">
      <c r="B10">
        <v>5</v>
      </c>
      <c r="C10" s="13"/>
      <c r="D10" s="12">
        <f>прочие..!I23</f>
        <v>486.3</v>
      </c>
      <c r="E10" s="12"/>
      <c r="F10" s="12"/>
      <c r="G10" s="12">
        <f>прочие..!L23</f>
        <v>248240.86</v>
      </c>
      <c r="H10" s="12"/>
      <c r="I10" s="12"/>
      <c r="J10" s="12">
        <f>прочие..!O23</f>
        <v>35426.14</v>
      </c>
    </row>
    <row r="11" spans="2:10" ht="15.75">
      <c r="D11" s="10" t="e">
        <f>SUM(D7:D10)</f>
        <v>#REF!</v>
      </c>
      <c r="E11" s="10">
        <f t="shared" ref="E11:G11" si="1">SUM(E7:E10)</f>
        <v>0</v>
      </c>
      <c r="F11" s="10">
        <f t="shared" si="1"/>
        <v>0</v>
      </c>
      <c r="G11" s="10" t="e">
        <f t="shared" si="1"/>
        <v>#REF!</v>
      </c>
      <c r="H11" s="10"/>
      <c r="I11" s="10"/>
      <c r="J11" s="10" t="e">
        <f t="shared" ref="J11" si="2">SUM(J7:J10)</f>
        <v>#REF!</v>
      </c>
    </row>
  </sheetData>
  <mergeCells count="2">
    <mergeCell ref="C3:D4"/>
    <mergeCell ref="E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органы управления </vt:lpstr>
      <vt:lpstr>образование+молодежка</vt:lpstr>
      <vt:lpstr>культура</vt:lpstr>
      <vt:lpstr>физ-ра</vt:lpstr>
      <vt:lpstr>прочие..</vt:lpstr>
      <vt:lpstr>свод приложение 6</vt:lpstr>
      <vt:lpstr>Лист1</vt:lpstr>
      <vt:lpstr>'образование+молодежка'!Заголовки_для_печати</vt:lpstr>
      <vt:lpstr>культура!Область_печати</vt:lpstr>
      <vt:lpstr>'образование+молодежка'!Область_печати</vt:lpstr>
      <vt:lpstr>'органы управления '!Область_печати</vt:lpstr>
      <vt:lpstr>прочие..!Область_печати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T.Harchenko</cp:lastModifiedBy>
  <cp:lastPrinted>2020-05-26T14:49:24Z</cp:lastPrinted>
  <dcterms:created xsi:type="dcterms:W3CDTF">2010-03-14T16:25:27Z</dcterms:created>
  <dcterms:modified xsi:type="dcterms:W3CDTF">2021-04-20T10:03:08Z</dcterms:modified>
</cp:coreProperties>
</file>